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3" firstSheet="0" activeTab="0"/>
  </bookViews>
  <sheets>
    <sheet name="Ano 2016" sheetId="1" state="visible" r:id="rId2"/>
    <sheet name="." sheetId="2" state="visible" r:id="rId3"/>
    <sheet name="Plan1" sheetId="3" state="hidden" r:id="rId4"/>
  </sheets>
  <definedNames>
    <definedName function="false" hidden="false" name="X" vbProcedure="false">'.'!#ref!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<sst xmlns="http://schemas.openxmlformats.org/spreadsheetml/2006/main" count="63" uniqueCount="40">
  <si>
    <t>Saldo anterior</t>
  </si>
  <si>
    <t>Data</t>
  </si>
  <si>
    <t>Entr. 1</t>
  </si>
  <si>
    <t>Saída 1</t>
  </si>
  <si>
    <t>Entr. 2</t>
  </si>
  <si>
    <t>Saída 2</t>
  </si>
  <si>
    <t>Entr. 3</t>
  </si>
  <si>
    <t>Saída 3</t>
  </si>
  <si>
    <t>Entr. 4</t>
  </si>
  <si>
    <t>Saída 4</t>
  </si>
  <si>
    <t>Trabalho</t>
  </si>
  <si>
    <t>Realizada</t>
  </si>
  <si>
    <t>+</t>
  </si>
  <si>
    <t>-</t>
  </si>
  <si>
    <t>Observação</t>
  </si>
  <si>
    <t>Saldo Parc.</t>
  </si>
  <si>
    <t>Saldo Final</t>
  </si>
  <si>
    <t>Hora</t>
  </si>
  <si>
    <t>Ad. Sabado</t>
  </si>
  <si>
    <t>Ad. Domingo</t>
  </si>
  <si>
    <t>Ad. Feriado</t>
  </si>
  <si>
    <t>Feriados </t>
  </si>
  <si>
    <t>Confraternização universal</t>
  </si>
  <si>
    <t>Carnaval</t>
  </si>
  <si>
    <t>Sexta-feira santa</t>
  </si>
  <si>
    <t>Tiradentes</t>
  </si>
  <si>
    <t>Dia do trabalhador</t>
  </si>
  <si>
    <t>Corpus Christi</t>
  </si>
  <si>
    <t>Revolução constitucionalista</t>
  </si>
  <si>
    <t>Aniversário de Bauru</t>
  </si>
  <si>
    <t>Independência do Brasil</t>
  </si>
  <si>
    <t>Padroeira do Brasil</t>
  </si>
  <si>
    <t>Finados</t>
  </si>
  <si>
    <t>Proclamação da república</t>
  </si>
  <si>
    <t>Natal</t>
  </si>
  <si>
    <t>id_escola</t>
  </si>
  <si>
    <t>qtde_enviada</t>
  </si>
  <si>
    <t>data_envio</t>
  </si>
  <si>
    <t>qtde_recebida</t>
  </si>
  <si>
    <t>data_recebimento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</si>
</sst>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H]:MM"/>
    <numFmt numFmtId="166" formatCode="D/MMM"/>
    <numFmt numFmtId="167" formatCode="HH:MM"/>
    <numFmt numFmtId="168" formatCode="D/M/YYYY"/>
    <numFmt numFmtId="169" formatCode="HH:MM:SS"/>
    <numFmt numFmtId="170" formatCode="D/M/YYYY\ HH:MM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9"/>
      <name val="Calibri"/>
      <family val="2"/>
      <charset val="1"/>
    </font>
    <font>
      <b val="true"/>
      <sz val="8"/>
      <name val="Calibri"/>
      <family val="2"/>
      <charset val="1"/>
    </font>
    <font>
      <sz val="8"/>
      <name val="Calibri"/>
      <family val="2"/>
      <charset val="1"/>
    </font>
    <font>
      <sz val="8"/>
      <color rgb="FFFFFFFF"/>
      <name val="Calibri"/>
      <family val="2"/>
      <charset val="1"/>
    </font>
    <font>
      <b val="true"/>
      <sz val="8"/>
      <color rgb="FFFFFFFF"/>
      <name val="Calibri"/>
      <family val="2"/>
      <charset val="1"/>
    </font>
    <font>
      <b val="true"/>
      <sz val="8"/>
      <color rgb="FFF2F2F2"/>
      <name val="Calibri"/>
      <family val="2"/>
      <charset val="1"/>
    </font>
    <font>
      <b val="true"/>
      <sz val="8"/>
      <color rgb="FFFF0000"/>
      <name val="Calibri"/>
      <family val="2"/>
      <charset val="1"/>
    </font>
    <font>
      <sz val="8"/>
      <color rgb="FF009933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10243E"/>
        <bgColor rgb="FF1E1C11"/>
      </patternFill>
    </fill>
    <fill>
      <patternFill patternType="solid">
        <fgColor rgb="FFF2F2F2"/>
        <bgColor rgb="FFFFFFFF"/>
      </patternFill>
    </fill>
    <fill>
      <patternFill patternType="solid">
        <fgColor rgb="FF1E1C11"/>
        <bgColor rgb="FF10243E"/>
      </patternFill>
    </fill>
    <fill>
      <patternFill patternType="solid">
        <fgColor rgb="FFC4BD97"/>
        <bgColor rgb="FFA6A6A6"/>
      </patternFill>
    </fill>
    <fill>
      <patternFill patternType="solid">
        <fgColor rgb="FFFFFF00"/>
        <bgColor rgb="FFFFFF00"/>
      </patternFill>
    </fill>
  </fills>
  <borders count="21">
    <border diagonalUp="false" diagonalDown="false">
      <left/>
      <right/>
      <top/>
      <bottom/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6" fillId="2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9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9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8" fontId="11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9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11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6" fillId="6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2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2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9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2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2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9" fillId="2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8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1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1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7" fillId="0" borderId="1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7" fillId="7" borderId="1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7" borderId="1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7" fillId="0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2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0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13" fillId="0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5"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9C6500"/>
        <name val="Arial"/>
        <family val="2"/>
        <charset val="1"/>
      </font>
      <fill>
        <patternFill>
          <bgColor rgb="FFFFEB9C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A6A6A6"/>
        <name val="Arial"/>
        <family val="2"/>
        <charset val="1"/>
      </font>
      <fill>
        <patternFill>
          <bgColor rgb="FFA6A6A6"/>
        </patternFill>
      </fill>
    </dxf>
    <dxf>
      <font>
        <sz val="10"/>
        <color rgb="FF9C6500"/>
        <name val="Arial"/>
        <family val="2"/>
        <charset val="1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9933"/>
      <rgbColor rgb="FFC4BD97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10243E"/>
      <rgbColor rgb="FF339966"/>
      <rgbColor rgb="FF003300"/>
      <rgbColor rgb="FF1E1C11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369"/>
  <sheetViews>
    <sheetView windowProtection="false" showFormulas="false" showGridLines="true" showRowColHeaders="true" showZeros="true" rightToLeft="false" tabSelected="true" showOutlineSymbols="true" defaultGridColor="true" view="normal" topLeftCell="B237" colorId="64" zoomScale="90" zoomScaleNormal="90" zoomScalePageLayoutView="100" workbookViewId="0">
      <selection pane="topLeft" activeCell="E255" activeCellId="0" sqref="E255"/>
    </sheetView>
  </sheetViews>
  <sheetFormatPr defaultRowHeight="11.25"/>
  <cols>
    <col collapsed="false" hidden="false" max="1" min="1" style="1" width="9.70918367346939"/>
    <col collapsed="false" hidden="false" max="2" min="2" style="1" width="7.4234693877551"/>
    <col collapsed="false" hidden="false" max="3" min="3" style="2" width="7.71428571428571"/>
    <col collapsed="false" hidden="false" max="4" min="4" style="1" width="7.4234693877551"/>
    <col collapsed="false" hidden="false" max="5" min="5" style="1" width="7.71428571428571"/>
    <col collapsed="false" hidden="false" max="6" min="6" style="1" width="7.4234693877551"/>
    <col collapsed="false" hidden="false" max="7" min="7" style="1" width="7.71428571428571"/>
    <col collapsed="false" hidden="false" max="8" min="8" style="1" width="7.4234693877551"/>
    <col collapsed="false" hidden="false" max="9" min="9" style="1" width="7.71428571428571"/>
    <col collapsed="false" hidden="false" max="10" min="10" style="1" width="8.85714285714286"/>
    <col collapsed="false" hidden="false" max="11" min="11" style="1" width="9.28571428571429"/>
    <col collapsed="false" hidden="false" max="12" min="12" style="1" width="4.70918367346939"/>
    <col collapsed="false" hidden="false" max="13" min="13" style="1" width="6.47959183673469"/>
    <col collapsed="false" hidden="false" max="14" min="14" style="1" width="40.8571428571429"/>
    <col collapsed="false" hidden="false" max="15" min="15" style="1" width="9.28571428571429"/>
    <col collapsed="false" hidden="false" max="16" min="16" style="1" width="4.70918367346939"/>
    <col collapsed="false" hidden="false" max="17" min="17" style="1" width="11.5204081632653"/>
    <col collapsed="false" hidden="false" max="18" min="18" style="1" width="8.70918367346939"/>
    <col collapsed="false" hidden="false" max="19" min="19" style="1" width="6.47959183673469"/>
    <col collapsed="false" hidden="false" max="24" min="20" style="1" width="4.86224489795918"/>
    <col collapsed="false" hidden="false" max="28" min="25" style="1" width="3.99489795918367"/>
    <col collapsed="false" hidden="false" max="1025" min="29" style="1" width="9.14285714285714"/>
  </cols>
  <sheetData>
    <row r="1" customFormat="false" ht="12" hidden="false" customHeight="false" outlineLevel="0" collapsed="false">
      <c r="A1" s="3" t="n">
        <v>2016</v>
      </c>
      <c r="B1" s="4"/>
      <c r="C1" s="4"/>
      <c r="D1" s="4"/>
      <c r="E1" s="4"/>
      <c r="F1" s="4"/>
      <c r="G1" s="4"/>
      <c r="H1" s="4"/>
      <c r="I1" s="4"/>
      <c r="J1" s="4"/>
      <c r="K1" s="5" t="s">
        <v>0</v>
      </c>
      <c r="L1" s="6" t="n">
        <v>0</v>
      </c>
      <c r="M1" s="6" t="n">
        <v>0</v>
      </c>
      <c r="N1" s="7"/>
      <c r="O1" s="8" t="n">
        <f aca="false">IF(L1&gt;M1,1,0)</f>
        <v>0</v>
      </c>
      <c r="P1" s="9" t="n">
        <f aca="false">IF(O1=1,L1-M1,M1-L1)</f>
        <v>0</v>
      </c>
      <c r="Q1" s="10"/>
      <c r="R1" s="10"/>
      <c r="S1" s="1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1.25" hidden="false" customHeight="false" outlineLevel="0" collapsed="false">
      <c r="A2" s="11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12" t="s">
        <v>9</v>
      </c>
      <c r="J2" s="13" t="s">
        <v>10</v>
      </c>
      <c r="K2" s="13" t="s">
        <v>11</v>
      </c>
      <c r="L2" s="14" t="s">
        <v>12</v>
      </c>
      <c r="M2" s="14" t="s">
        <v>13</v>
      </c>
      <c r="N2" s="15" t="s">
        <v>14</v>
      </c>
      <c r="O2" s="10"/>
      <c r="P2" s="10"/>
      <c r="Q2" s="10"/>
      <c r="R2" s="10"/>
      <c r="S2" s="1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16" t="n">
        <f aca="false">DATE(A1,1,1)</f>
        <v>42370</v>
      </c>
      <c r="B3" s="17"/>
      <c r="C3" s="17"/>
      <c r="D3" s="17"/>
      <c r="E3" s="17"/>
      <c r="F3" s="17"/>
      <c r="G3" s="17"/>
      <c r="H3" s="17"/>
      <c r="I3" s="17"/>
      <c r="J3" s="18" t="n">
        <f aca="false">IF(OR(B3="",(WEEKDAY(A3,1)=1),(WEEKDAY(A3,1)=7), NOT(ISERROR(VLOOKUP($A3,'.'!$B$9:$B$21,1,0)))),0,'.'!$B$4)</f>
        <v>0</v>
      </c>
      <c r="K3" s="18" t="n">
        <f aca="false">(IF(TRIM(C3)="-",0,C3)-IF(TRIM(B3)="-",0,B3))+(IF(TRIM(E3)="-",0,E3)-IF(TRIM(D3)="-",0,D3))+(IF(TRIM(G3)="-",0,G3)-IF(TRIM(F3)="-",0,F3))+(IF(TRIM(I3)="-",0,I3)-IF(TRIM(H3)="-",0,H3))</f>
        <v>0</v>
      </c>
      <c r="L3" s="18" t="n">
        <f aca="false">IF(K3&gt;=J3,(IF((K3-J3)&gt;0.0075,K3-J3,0)),0) * IF(NOT(ISERROR(VLOOKUP($A3,'.'!$B$9:$B$21,1,0))),'.'!$E$4,IF((WEEKDAY($A3,1)=7),'.'!$C$4,IF((WEEKDAY($A3,1)=1),'.'!$D$4,1)))</f>
        <v>0</v>
      </c>
      <c r="M3" s="18" t="n">
        <f aca="false">IF(J3&gt;=K3,(IF((J3-K3)&gt;0.0075,J3-K3,0)),0)</f>
        <v>0</v>
      </c>
      <c r="N3" s="17" t="str">
        <f aca="false">IFERROR(VLOOKUP($A3,'.'!$B$9:$C$21,2,0),"")</f>
        <v>Confraternização universal</v>
      </c>
      <c r="O3" s="19"/>
      <c r="P3" s="20"/>
      <c r="Q3" s="21"/>
      <c r="R3" s="10"/>
      <c r="S3" s="10"/>
      <c r="T3" s="22"/>
      <c r="U3" s="22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4" hidden="false" customHeight="false" outlineLevel="0" collapsed="false">
      <c r="A4" s="16" t="n">
        <f aca="false">A3+1</f>
        <v>42371</v>
      </c>
      <c r="B4" s="17"/>
      <c r="C4" s="17"/>
      <c r="D4" s="17"/>
      <c r="E4" s="17"/>
      <c r="F4" s="17"/>
      <c r="G4" s="17"/>
      <c r="H4" s="17"/>
      <c r="I4" s="17"/>
      <c r="J4" s="18" t="n">
        <f aca="false">IF(OR(B4="",(WEEKDAY(A4,1)=1),(WEEKDAY(A4,1)=7), NOT(ISERROR(VLOOKUP($A4,'.'!$B$9:$B$21,1,0)))),0,'.'!$B$4)</f>
        <v>0</v>
      </c>
      <c r="K4" s="18" t="n">
        <f aca="false">(IF(TRIM(C4)="-",0,C4)-IF(TRIM(B4)="-",0,B4))+(IF(TRIM(E4)="-",0,E4)-IF(TRIM(D4)="-",0,D4))+(IF(TRIM(G4)="-",0,G4)-IF(TRIM(F4)="-",0,F4))+(IF(TRIM(I4)="-",0,I4)-IF(TRIM(H4)="-",0,H4))</f>
        <v>0</v>
      </c>
      <c r="L4" s="18" t="n">
        <f aca="false">IF(K4&gt;=J4,(IF((K4-J4)&gt;0.0075,K4-J4,0)),0) * IF(NOT(ISERROR(VLOOKUP($A4,'.'!$B$9:$B$21,1,0))),'.'!$E$4,IF((WEEKDAY($A4,1)=7),'.'!$C$4,IF((WEEKDAY($A4,1)=1),'.'!$D$4,1)))</f>
        <v>0</v>
      </c>
      <c r="M4" s="18" t="n">
        <f aca="false">IF(J4&gt;=K4,(IF((J4-K4)&gt;0.0075,J4-K4,0)),0)</f>
        <v>0</v>
      </c>
      <c r="N4" s="17" t="str">
        <f aca="false">IFERROR(VLOOKUP($A4,'.'!$B$9:$C$21,2,0),"")</f>
        <v/>
      </c>
      <c r="O4" s="23"/>
      <c r="P4" s="23"/>
      <c r="Q4" s="21"/>
      <c r="R4" s="24"/>
      <c r="S4" s="1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4" hidden="false" customHeight="false" outlineLevel="0" collapsed="false">
      <c r="A5" s="16" t="n">
        <f aca="false">A4+1</f>
        <v>42372</v>
      </c>
      <c r="B5" s="17"/>
      <c r="C5" s="17"/>
      <c r="D5" s="17"/>
      <c r="E5" s="17"/>
      <c r="F5" s="17"/>
      <c r="G5" s="17"/>
      <c r="H5" s="17"/>
      <c r="I5" s="17"/>
      <c r="J5" s="18" t="n">
        <f aca="false">IF(OR(B5="",(WEEKDAY(A5,1)=1),(WEEKDAY(A5,1)=7), NOT(ISERROR(VLOOKUP($A5,'.'!$B$9:$B$21,1,0)))),0,'.'!$B$4)</f>
        <v>0</v>
      </c>
      <c r="K5" s="18" t="n">
        <f aca="false">(IF(TRIM(C5)="-",0,C5)-IF(TRIM(B5)="-",0,B5))+(IF(TRIM(E5)="-",0,E5)-IF(TRIM(D5)="-",0,D5))+(IF(TRIM(G5)="-",0,G5)-IF(TRIM(F5)="-",0,F5))+(IF(TRIM(I5)="-",0,I5)-IF(TRIM(H5)="-",0,H5))</f>
        <v>0</v>
      </c>
      <c r="L5" s="18" t="n">
        <f aca="false">IF(K5&gt;=J5,(IF((K5-J5)&gt;0.0075,K5-J5,0)),0) * IF(NOT(ISERROR(VLOOKUP($A5,'.'!$B$9:$B$21,1,0))),'.'!$E$4,IF((WEEKDAY($A5,1)=7),'.'!$C$4,IF((WEEKDAY($A5,1)=1),'.'!$D$4,1)))</f>
        <v>0</v>
      </c>
      <c r="M5" s="18" t="n">
        <f aca="false">IF(J5&gt;=K5,(IF((J5-K5)&gt;0.0075,J5-K5,0)),0)</f>
        <v>0</v>
      </c>
      <c r="N5" s="17" t="str">
        <f aca="false">IFERROR(VLOOKUP($A5,'.'!$B$9:$C$21,2,0),"")</f>
        <v/>
      </c>
      <c r="O5" s="10"/>
      <c r="P5" s="10"/>
      <c r="Q5" s="21"/>
      <c r="R5" s="10"/>
      <c r="S5" s="24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16" t="n">
        <f aca="false">A5+1</f>
        <v>42373</v>
      </c>
      <c r="B6" s="17"/>
      <c r="C6" s="17"/>
      <c r="D6" s="17"/>
      <c r="E6" s="17"/>
      <c r="F6" s="17"/>
      <c r="G6" s="17"/>
      <c r="H6" s="17"/>
      <c r="I6" s="17"/>
      <c r="J6" s="18" t="n">
        <f aca="false">IF(OR(B6="",(WEEKDAY(A6,1)=1),(WEEKDAY(A6,1)=7), NOT(ISERROR(VLOOKUP($A6,'.'!$B$9:$B$21,1,0)))),0,'.'!$B$4)</f>
        <v>0</v>
      </c>
      <c r="K6" s="18" t="n">
        <f aca="false">(IF(TRIM(C6)="-",0,C6)-IF(TRIM(B6)="-",0,B6))+(IF(TRIM(E6)="-",0,E6)-IF(TRIM(D6)="-",0,D6))+(IF(TRIM(G6)="-",0,G6)-IF(TRIM(F6)="-",0,F6))+(IF(TRIM(I6)="-",0,I6)-IF(TRIM(H6)="-",0,H6))</f>
        <v>0</v>
      </c>
      <c r="L6" s="18" t="n">
        <f aca="false">IF(K6&gt;=J6,(IF((K6-J6)&gt;0.0075,K6-J6,0)),0) * IF(NOT(ISERROR(VLOOKUP($A6,'.'!$B$9:$B$21,1,0))),'.'!$E$4,IF((WEEKDAY($A6,1)=7),'.'!$C$4,IF((WEEKDAY($A6,1)=1),'.'!$D$4,1)))</f>
        <v>0</v>
      </c>
      <c r="M6" s="18" t="n">
        <f aca="false">IF(J6&gt;=K6,(IF((J6-K6)&gt;0.0075,J6-K6,0)),0)</f>
        <v>0</v>
      </c>
      <c r="N6" s="17" t="str">
        <f aca="false">IFERROR(VLOOKUP($A6,'.'!$B$9:$C$21,2,0),"")</f>
        <v/>
      </c>
      <c r="O6" s="10"/>
      <c r="P6" s="10"/>
      <c r="Q6" s="21"/>
      <c r="R6" s="10"/>
      <c r="S6" s="24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16" t="n">
        <f aca="false">A6+1</f>
        <v>42374</v>
      </c>
      <c r="B7" s="17"/>
      <c r="C7" s="17"/>
      <c r="D7" s="17"/>
      <c r="E7" s="17"/>
      <c r="F7" s="17"/>
      <c r="G7" s="17"/>
      <c r="H7" s="17"/>
      <c r="I7" s="17"/>
      <c r="J7" s="18" t="n">
        <f aca="false">IF(OR(B7="",(WEEKDAY(A7,1)=1),(WEEKDAY(A7,1)=7), NOT(ISERROR(VLOOKUP($A7,'.'!$B$9:$B$21,1,0)))),0,'.'!$B$4)</f>
        <v>0</v>
      </c>
      <c r="K7" s="18" t="n">
        <f aca="false">(IF(TRIM(C7)="-",0,C7)-IF(TRIM(B7)="-",0,B7))+(IF(TRIM(E7)="-",0,E7)-IF(TRIM(D7)="-",0,D7))+(IF(TRIM(G7)="-",0,G7)-IF(TRIM(F7)="-",0,F7))+(IF(TRIM(I7)="-",0,I7)-IF(TRIM(H7)="-",0,H7))</f>
        <v>0</v>
      </c>
      <c r="L7" s="18" t="n">
        <f aca="false">IF(K7&gt;=J7,(IF((K7-J7)&gt;0.0075,K7-J7,0)),0) * IF(NOT(ISERROR(VLOOKUP($A7,'.'!$B$9:$B$21,1,0))),'.'!$E$4,IF((WEEKDAY($A7,1)=7),'.'!$C$4,IF((WEEKDAY($A7,1)=1),'.'!$D$4,1)))</f>
        <v>0</v>
      </c>
      <c r="M7" s="18" t="n">
        <f aca="false">IF(J7&gt;=K7,(IF((J7-K7)&gt;0.0075,J7-K7,0)),0)</f>
        <v>0</v>
      </c>
      <c r="N7" s="17" t="str">
        <f aca="false">IFERROR(VLOOKUP($A7,'.'!$B$9:$C$21,2,0),"")</f>
        <v/>
      </c>
      <c r="O7" s="10"/>
      <c r="P7" s="10"/>
      <c r="Q7" s="21"/>
      <c r="R7" s="10"/>
      <c r="S7" s="24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27" customFormat="true" ht="12.8" hidden="false" customHeight="false" outlineLevel="0" collapsed="false">
      <c r="A8" s="16" t="n">
        <f aca="false">A7+1</f>
        <v>42375</v>
      </c>
      <c r="B8" s="17"/>
      <c r="C8" s="17"/>
      <c r="D8" s="17"/>
      <c r="E8" s="17"/>
      <c r="F8" s="17"/>
      <c r="G8" s="17"/>
      <c r="H8" s="17"/>
      <c r="I8" s="17"/>
      <c r="J8" s="18" t="n">
        <f aca="false">IF(OR(B8="",(WEEKDAY(A8,1)=1),(WEEKDAY(A8,1)=7), NOT(ISERROR(VLOOKUP($A8,'.'!$B$9:$B$21,1,0)))),0,'.'!$B$4)</f>
        <v>0</v>
      </c>
      <c r="K8" s="18" t="n">
        <f aca="false">(IF(TRIM(C8)="-",0,C8)-IF(TRIM(B8)="-",0,B8))+(IF(TRIM(E8)="-",0,E8)-IF(TRIM(D8)="-",0,D8))+(IF(TRIM(G8)="-",0,G8)-IF(TRIM(F8)="-",0,F8))+(IF(TRIM(I8)="-",0,I8)-IF(TRIM(H8)="-",0,H8))</f>
        <v>0</v>
      </c>
      <c r="L8" s="18" t="n">
        <f aca="false">IF(K8&gt;=J8,(IF((K8-J8)&gt;0.0075,K8-J8,0)),0) * IF(NOT(ISERROR(VLOOKUP($A8,'.'!$B$9:$B$21,1,0))),'.'!$E$4,IF((WEEKDAY($A8,1)=7),'.'!$C$4,IF((WEEKDAY($A8,1)=1),'.'!$D$4,1)))</f>
        <v>0</v>
      </c>
      <c r="M8" s="18" t="n">
        <f aca="false">IF(J8&gt;=K8,(IF((J8-K8)&gt;0.0075,J8-K8,0)),0)</f>
        <v>0</v>
      </c>
      <c r="N8" s="17" t="str">
        <f aca="false">IFERROR(VLOOKUP($A8,'.'!$B$9:$C$21,2,0),"")</f>
        <v/>
      </c>
      <c r="O8" s="25"/>
      <c r="P8" s="26"/>
      <c r="Q8" s="21"/>
      <c r="R8" s="10"/>
      <c r="S8" s="24"/>
    </row>
    <row r="9" customFormat="false" ht="12.8" hidden="false" customHeight="false" outlineLevel="0" collapsed="false">
      <c r="A9" s="16" t="n">
        <f aca="false">A8+1</f>
        <v>42376</v>
      </c>
      <c r="B9" s="17"/>
      <c r="C9" s="17"/>
      <c r="D9" s="17"/>
      <c r="E9" s="17"/>
      <c r="F9" s="17"/>
      <c r="G9" s="17"/>
      <c r="H9" s="17"/>
      <c r="I9" s="17"/>
      <c r="J9" s="18" t="n">
        <f aca="false">IF(OR(B9="",(WEEKDAY(A9,1)=1),(WEEKDAY(A9,1)=7), NOT(ISERROR(VLOOKUP($A9,'.'!$B$9:$B$21,1,0)))),0,'.'!$B$4)</f>
        <v>0</v>
      </c>
      <c r="K9" s="18" t="n">
        <f aca="false">(IF(TRIM(C9)="-",0,C9)-IF(TRIM(B9)="-",0,B9))+(IF(TRIM(E9)="-",0,E9)-IF(TRIM(D9)="-",0,D9))+(IF(TRIM(G9)="-",0,G9)-IF(TRIM(F9)="-",0,F9))+(IF(TRIM(I9)="-",0,I9)-IF(TRIM(H9)="-",0,H9))</f>
        <v>0</v>
      </c>
      <c r="L9" s="18" t="n">
        <f aca="false">IF(K9&gt;=J9,(IF((K9-J9)&gt;0.0075,K9-J9,0)),0) * IF(NOT(ISERROR(VLOOKUP($A9,'.'!$B$9:$B$21,1,0))),'.'!$E$4,IF((WEEKDAY($A9,1)=7),'.'!$C$4,IF((WEEKDAY($A9,1)=1),'.'!$D$4,1)))</f>
        <v>0</v>
      </c>
      <c r="M9" s="18" t="n">
        <f aca="false">IF(J9&gt;=K9,(IF((J9-K9)&gt;0.0075,J9-K9,0)),0)</f>
        <v>0</v>
      </c>
      <c r="N9" s="17" t="str">
        <f aca="false">IFERROR(VLOOKUP($A9,'.'!$B$9:$C$21,2,0),"")</f>
        <v/>
      </c>
      <c r="O9" s="23"/>
      <c r="P9" s="23"/>
      <c r="Q9" s="21"/>
      <c r="R9" s="10"/>
      <c r="S9" s="24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false" outlineLevel="0" collapsed="false">
      <c r="A10" s="16" t="n">
        <f aca="false">A9+1</f>
        <v>42377</v>
      </c>
      <c r="B10" s="17"/>
      <c r="C10" s="17"/>
      <c r="D10" s="17"/>
      <c r="E10" s="17"/>
      <c r="F10" s="17"/>
      <c r="G10" s="17"/>
      <c r="H10" s="17"/>
      <c r="I10" s="17"/>
      <c r="J10" s="18" t="n">
        <f aca="false">IF(OR(B10="",(WEEKDAY(A10,1)=1),(WEEKDAY(A10,1)=7), NOT(ISERROR(VLOOKUP($A10,'.'!$B$9:$B$21,1,0)))),0,'.'!$B$4)</f>
        <v>0</v>
      </c>
      <c r="K10" s="18" t="n">
        <f aca="false">(IF(TRIM(C10)="-",0,C10)-IF(TRIM(B10)="-",0,B10))+(IF(TRIM(E10)="-",0,E10)-IF(TRIM(D10)="-",0,D10))+(IF(TRIM(G10)="-",0,G10)-IF(TRIM(F10)="-",0,F10))+(IF(TRIM(I10)="-",0,I10)-IF(TRIM(H10)="-",0,H10))</f>
        <v>0</v>
      </c>
      <c r="L10" s="18" t="n">
        <f aca="false">IF(K10&gt;=J10,(IF((K10-J10)&gt;0.0075,K10-J10,0)),0) * IF(NOT(ISERROR(VLOOKUP($A10,'.'!$B$9:$B$21,1,0))),'.'!$E$4,IF((WEEKDAY($A10,1)=7),'.'!$C$4,IF((WEEKDAY($A10,1)=1),'.'!$D$4,1)))</f>
        <v>0</v>
      </c>
      <c r="M10" s="18" t="n">
        <f aca="false">IF(J10&gt;=K10,(IF((J10-K10)&gt;0.0075,J10-K10,0)),0)</f>
        <v>0</v>
      </c>
      <c r="N10" s="17" t="str">
        <f aca="false">IFERROR(VLOOKUP($A10,'.'!$B$9:$C$21,2,0),"")</f>
        <v/>
      </c>
      <c r="O10" s="25"/>
      <c r="P10" s="26"/>
      <c r="Q10" s="21"/>
      <c r="R10" s="10"/>
      <c r="S10" s="1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4" hidden="false" customHeight="false" outlineLevel="0" collapsed="false">
      <c r="A11" s="16" t="n">
        <f aca="false">A10+1</f>
        <v>42378</v>
      </c>
      <c r="B11" s="17"/>
      <c r="C11" s="17"/>
      <c r="D11" s="17"/>
      <c r="E11" s="17"/>
      <c r="F11" s="17"/>
      <c r="G11" s="17"/>
      <c r="H11" s="17"/>
      <c r="I11" s="17"/>
      <c r="J11" s="18" t="n">
        <f aca="false">IF(OR(B11="",(WEEKDAY(A11,1)=1),(WEEKDAY(A11,1)=7), NOT(ISERROR(VLOOKUP($A11,'.'!$B$9:$B$21,1,0)))),0,'.'!$B$4)</f>
        <v>0</v>
      </c>
      <c r="K11" s="18" t="n">
        <f aca="false">(IF(TRIM(C11)="-",0,C11)-IF(TRIM(B11)="-",0,B11))+(IF(TRIM(E11)="-",0,E11)-IF(TRIM(D11)="-",0,D11))+(IF(TRIM(G11)="-",0,G11)-IF(TRIM(F11)="-",0,F11))+(IF(TRIM(I11)="-",0,I11)-IF(TRIM(H11)="-",0,H11))</f>
        <v>0</v>
      </c>
      <c r="L11" s="18" t="n">
        <f aca="false">IF(K11&gt;=J11,(IF((K11-J11)&gt;0.0075,K11-J11,0)),0) * IF(NOT(ISERROR(VLOOKUP($A11,'.'!$B$9:$B$21,1,0))),'.'!$E$4,IF((WEEKDAY($A11,1)=7),'.'!$C$4,IF((WEEKDAY($A11,1)=1),'.'!$D$4,1)))</f>
        <v>0</v>
      </c>
      <c r="M11" s="18" t="n">
        <f aca="false">IF(J11&gt;=K11,(IF((J11-K11)&gt;0.0075,J11-K11,0)),0)</f>
        <v>0</v>
      </c>
      <c r="N11" s="17" t="str">
        <f aca="false">IFERROR(VLOOKUP($A11,'.'!$B$9:$C$21,2,0),"")</f>
        <v/>
      </c>
      <c r="O11" s="23"/>
      <c r="P11" s="23"/>
      <c r="Q11" s="21"/>
      <c r="R11" s="10"/>
      <c r="S11" s="1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4" hidden="false" customHeight="false" outlineLevel="0" collapsed="false">
      <c r="A12" s="16" t="n">
        <f aca="false">A11+1</f>
        <v>42379</v>
      </c>
      <c r="B12" s="17"/>
      <c r="C12" s="17"/>
      <c r="D12" s="17"/>
      <c r="E12" s="17"/>
      <c r="F12" s="17"/>
      <c r="G12" s="17"/>
      <c r="H12" s="17"/>
      <c r="I12" s="17"/>
      <c r="J12" s="18" t="n">
        <f aca="false">IF(OR(B12="",(WEEKDAY(A12,1)=1),(WEEKDAY(A12,1)=7), NOT(ISERROR(VLOOKUP($A12,'.'!$B$9:$B$21,1,0)))),0,'.'!$B$4)</f>
        <v>0</v>
      </c>
      <c r="K12" s="18" t="n">
        <f aca="false">(IF(TRIM(C12)="-",0,C12)-IF(TRIM(B12)="-",0,B12))+(IF(TRIM(E12)="-",0,E12)-IF(TRIM(D12)="-",0,D12))+(IF(TRIM(G12)="-",0,G12)-IF(TRIM(F12)="-",0,F12))+(IF(TRIM(I12)="-",0,I12)-IF(TRIM(H12)="-",0,H12))</f>
        <v>0</v>
      </c>
      <c r="L12" s="18" t="n">
        <f aca="false">IF(K12&gt;=J12,(IF((K12-J12)&gt;0.0075,K12-J12,0)),0) * IF(NOT(ISERROR(VLOOKUP($A12,'.'!$B$9:$B$21,1,0))),'.'!$E$4,IF((WEEKDAY($A12,1)=7),'.'!$C$4,IF((WEEKDAY($A12,1)=1),'.'!$D$4,1)))</f>
        <v>0</v>
      </c>
      <c r="M12" s="18" t="n">
        <f aca="false">IF(J12&gt;=K12,(IF((J12-K12)&gt;0.0075,J12-K12,0)),0)</f>
        <v>0</v>
      </c>
      <c r="N12" s="17" t="str">
        <f aca="false">IFERROR(VLOOKUP($A12,'.'!$B$9:$C$21,2,0),"")</f>
        <v/>
      </c>
      <c r="O12" s="10"/>
      <c r="P12" s="10"/>
      <c r="Q12" s="21"/>
      <c r="R12" s="10"/>
      <c r="S12" s="1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false" outlineLevel="0" collapsed="false">
      <c r="A13" s="16" t="n">
        <f aca="false">A12+1</f>
        <v>42380</v>
      </c>
      <c r="B13" s="17"/>
      <c r="C13" s="17"/>
      <c r="D13" s="17"/>
      <c r="E13" s="17"/>
      <c r="F13" s="17"/>
      <c r="G13" s="17"/>
      <c r="H13" s="17"/>
      <c r="I13" s="17"/>
      <c r="J13" s="18" t="n">
        <f aca="false">IF(OR(B13="",(WEEKDAY(A13,1)=1),(WEEKDAY(A13,1)=7), NOT(ISERROR(VLOOKUP($A13,'.'!$B$9:$B$21,1,0)))),0,'.'!$B$4)</f>
        <v>0</v>
      </c>
      <c r="K13" s="18" t="n">
        <f aca="false">(IF(TRIM(C13)="-",0,C13)-IF(TRIM(B13)="-",0,B13))+(IF(TRIM(E13)="-",0,E13)-IF(TRIM(D13)="-",0,D13))+(IF(TRIM(G13)="-",0,G13)-IF(TRIM(F13)="-",0,F13))+(IF(TRIM(I13)="-",0,I13)-IF(TRIM(H13)="-",0,H13))</f>
        <v>0</v>
      </c>
      <c r="L13" s="18" t="n">
        <f aca="false">IF(K13&gt;=J13,(IF((K13-J13)&gt;0.0075,K13-J13,0)),0) * IF(NOT(ISERROR(VLOOKUP($A13,'.'!$B$9:$B$21,1,0))),'.'!$E$4,IF((WEEKDAY($A13,1)=7),'.'!$C$4,IF((WEEKDAY($A13,1)=1),'.'!$D$4,1)))</f>
        <v>0</v>
      </c>
      <c r="M13" s="18" t="n">
        <f aca="false">IF(J13&gt;=K13,(IF((J13-K13)&gt;0.0075,J13-K13,0)),0)</f>
        <v>0</v>
      </c>
      <c r="N13" s="17" t="str">
        <f aca="false">IFERROR(VLOOKUP($A13,'.'!$B$9:$C$21,2,0),"")</f>
        <v/>
      </c>
      <c r="O13" s="10"/>
      <c r="P13" s="10"/>
      <c r="Q13" s="21"/>
      <c r="R13" s="10"/>
      <c r="S13" s="1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false" outlineLevel="0" collapsed="false">
      <c r="A14" s="16" t="n">
        <f aca="false">A13+1</f>
        <v>42381</v>
      </c>
      <c r="B14" s="17"/>
      <c r="C14" s="17"/>
      <c r="D14" s="17"/>
      <c r="E14" s="17"/>
      <c r="F14" s="17"/>
      <c r="G14" s="17"/>
      <c r="H14" s="17"/>
      <c r="I14" s="17"/>
      <c r="J14" s="18" t="n">
        <f aca="false">IF(OR(B14="",(WEEKDAY(A14,1)=1),(WEEKDAY(A14,1)=7), NOT(ISERROR(VLOOKUP($A14,'.'!$B$9:$B$21,1,0)))),0,'.'!$B$4)</f>
        <v>0</v>
      </c>
      <c r="K14" s="18" t="n">
        <f aca="false">(IF(TRIM(C14)="-",0,C14)-IF(TRIM(B14)="-",0,B14))+(IF(TRIM(E14)="-",0,E14)-IF(TRIM(D14)="-",0,D14))+(IF(TRIM(G14)="-",0,G14)-IF(TRIM(F14)="-",0,F14))+(IF(TRIM(I14)="-",0,I14)-IF(TRIM(H14)="-",0,H14))</f>
        <v>0</v>
      </c>
      <c r="L14" s="18" t="n">
        <f aca="false">IF(K14&gt;=J14,(IF((K14-J14)&gt;0.0075,K14-J14,0)),0) * IF(NOT(ISERROR(VLOOKUP($A14,'.'!$B$9:$B$21,1,0))),'.'!$E$4,IF((WEEKDAY($A14,1)=7),'.'!$C$4,IF((WEEKDAY($A14,1)=1),'.'!$D$4,1)))</f>
        <v>0</v>
      </c>
      <c r="M14" s="18" t="n">
        <f aca="false">IF(J14&gt;=K14,(IF((J14-K14)&gt;0.0075,J14-K14,0)),0)</f>
        <v>0</v>
      </c>
      <c r="N14" s="17" t="str">
        <f aca="false">IFERROR(VLOOKUP($A14,'.'!$B$9:$C$21,2,0),"")</f>
        <v/>
      </c>
      <c r="O14" s="28"/>
      <c r="P14" s="23"/>
      <c r="Q14" s="8"/>
      <c r="R14" s="10"/>
      <c r="S14" s="8"/>
      <c r="T14" s="27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27" customFormat="true" ht="12.8" hidden="false" customHeight="false" outlineLevel="0" collapsed="false">
      <c r="A15" s="16" t="n">
        <f aca="false">A14+1</f>
        <v>42382</v>
      </c>
      <c r="B15" s="17"/>
      <c r="C15" s="17"/>
      <c r="D15" s="17"/>
      <c r="E15" s="17"/>
      <c r="F15" s="17"/>
      <c r="G15" s="17"/>
      <c r="H15" s="17"/>
      <c r="I15" s="17"/>
      <c r="J15" s="18" t="n">
        <f aca="false">IF(OR(B15="",(WEEKDAY(A15,1)=1),(WEEKDAY(A15,1)=7), NOT(ISERROR(VLOOKUP($A15,'.'!$B$9:$B$21,1,0)))),0,'.'!$B$4)</f>
        <v>0</v>
      </c>
      <c r="K15" s="18" t="n">
        <f aca="false">(IF(TRIM(C15)="-",0,C15)-IF(TRIM(B15)="-",0,B15))+(IF(TRIM(E15)="-",0,E15)-IF(TRIM(D15)="-",0,D15))+(IF(TRIM(G15)="-",0,G15)-IF(TRIM(F15)="-",0,F15))+(IF(TRIM(I15)="-",0,I15)-IF(TRIM(H15)="-",0,H15))</f>
        <v>0</v>
      </c>
      <c r="L15" s="18" t="n">
        <f aca="false">IF(K15&gt;=J15,(IF((K15-J15)&gt;0.0075,K15-J15,0)),0) * IF(NOT(ISERROR(VLOOKUP($A15,'.'!$B$9:$B$21,1,0))),'.'!$E$4,IF((WEEKDAY($A15,1)=7),'.'!$C$4,IF((WEEKDAY($A15,1)=1),'.'!$D$4,1)))</f>
        <v>0</v>
      </c>
      <c r="M15" s="18" t="n">
        <f aca="false">IF(J15&gt;=K15,(IF((J15-K15)&gt;0.0075,J15-K15,0)),0)</f>
        <v>0</v>
      </c>
      <c r="N15" s="17" t="str">
        <f aca="false">IFERROR(VLOOKUP($A15,'.'!$B$9:$C$21,2,0),"")</f>
        <v/>
      </c>
      <c r="O15" s="28"/>
      <c r="P15" s="23"/>
      <c r="Q15" s="8"/>
      <c r="R15" s="10"/>
      <c r="S15" s="8"/>
    </row>
    <row r="16" customFormat="false" ht="12.8" hidden="false" customHeight="false" outlineLevel="0" collapsed="false">
      <c r="A16" s="16" t="n">
        <f aca="false">A15+1</f>
        <v>42383</v>
      </c>
      <c r="B16" s="17"/>
      <c r="C16" s="17"/>
      <c r="D16" s="17"/>
      <c r="E16" s="17"/>
      <c r="F16" s="17"/>
      <c r="G16" s="17"/>
      <c r="H16" s="17"/>
      <c r="I16" s="17"/>
      <c r="J16" s="18" t="n">
        <f aca="false">IF(OR(B16="",(WEEKDAY(A16,1)=1),(WEEKDAY(A16,1)=7), NOT(ISERROR(VLOOKUP($A16,'.'!$B$9:$B$21,1,0)))),0,'.'!$B$4)</f>
        <v>0</v>
      </c>
      <c r="K16" s="18" t="n">
        <f aca="false">(IF(TRIM(C16)="-",0,C16)-IF(TRIM(B16)="-",0,B16))+(IF(TRIM(E16)="-",0,E16)-IF(TRIM(D16)="-",0,D16))+(IF(TRIM(G16)="-",0,G16)-IF(TRIM(F16)="-",0,F16))+(IF(TRIM(I16)="-",0,I16)-IF(TRIM(H16)="-",0,H16))</f>
        <v>0</v>
      </c>
      <c r="L16" s="18" t="n">
        <f aca="false">IF(K16&gt;=J16,(IF((K16-J16)&gt;0.0075,K16-J16,0)),0) * IF(NOT(ISERROR(VLOOKUP($A16,'.'!$B$9:$B$21,1,0))),'.'!$E$4,IF((WEEKDAY($A16,1)=7),'.'!$C$4,IF((WEEKDAY($A16,1)=1),'.'!$D$4,1)))</f>
        <v>0</v>
      </c>
      <c r="M16" s="18" t="n">
        <f aca="false">IF(J16&gt;=K16,(IF((J16-K16)&gt;0.0075,J16-K16,0)),0)</f>
        <v>0</v>
      </c>
      <c r="N16" s="17" t="str">
        <f aca="false">IFERROR(VLOOKUP($A16,'.'!$B$9:$C$21,2,0),"")</f>
        <v/>
      </c>
      <c r="O16" s="29"/>
      <c r="P16" s="30"/>
      <c r="Q16" s="31"/>
      <c r="R16" s="32"/>
      <c r="S16" s="31"/>
      <c r="T16" s="27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8" hidden="false" customHeight="false" outlineLevel="0" collapsed="false">
      <c r="A17" s="16" t="n">
        <f aca="false">A16+1</f>
        <v>42384</v>
      </c>
      <c r="B17" s="17"/>
      <c r="C17" s="17"/>
      <c r="D17" s="17"/>
      <c r="E17" s="17"/>
      <c r="F17" s="17"/>
      <c r="G17" s="17"/>
      <c r="H17" s="17"/>
      <c r="I17" s="17"/>
      <c r="J17" s="18" t="n">
        <f aca="false">IF(OR(B17="",(WEEKDAY(A17,1)=1),(WEEKDAY(A17,1)=7), NOT(ISERROR(VLOOKUP($A17,'.'!$B$9:$B$21,1,0)))),0,'.'!$B$4)</f>
        <v>0</v>
      </c>
      <c r="K17" s="18" t="n">
        <f aca="false">(IF(TRIM(C17)="-",0,C17)-IF(TRIM(B17)="-",0,B17))+(IF(TRIM(E17)="-",0,E17)-IF(TRIM(D17)="-",0,D17))+(IF(TRIM(G17)="-",0,G17)-IF(TRIM(F17)="-",0,F17))+(IF(TRIM(I17)="-",0,I17)-IF(TRIM(H17)="-",0,H17))</f>
        <v>0</v>
      </c>
      <c r="L17" s="18" t="n">
        <f aca="false">IF(K17&gt;=J17,(IF((K17-J17)&gt;0.0075,K17-J17,0)),0) * IF(NOT(ISERROR(VLOOKUP($A17,'.'!$B$9:$B$21,1,0))),'.'!$E$4,IF((WEEKDAY($A17,1)=7),'.'!$C$4,IF((WEEKDAY($A17,1)=1),'.'!$D$4,1)))</f>
        <v>0</v>
      </c>
      <c r="M17" s="18" t="n">
        <f aca="false">IF(J17&gt;=K17,(IF((J17-K17)&gt;0.0075,J17-K17,0)),0)</f>
        <v>0</v>
      </c>
      <c r="N17" s="17" t="str">
        <f aca="false">IFERROR(VLOOKUP($A17,'.'!$B$9:$C$21,2,0),"")</f>
        <v/>
      </c>
      <c r="O17" s="25"/>
      <c r="P17" s="26"/>
      <c r="Q17" s="33"/>
      <c r="R17" s="10"/>
      <c r="S17" s="1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4" hidden="false" customHeight="false" outlineLevel="0" collapsed="false">
      <c r="A18" s="16" t="n">
        <f aca="false">A17+1</f>
        <v>42385</v>
      </c>
      <c r="B18" s="17"/>
      <c r="C18" s="17"/>
      <c r="D18" s="17"/>
      <c r="E18" s="17"/>
      <c r="F18" s="17"/>
      <c r="G18" s="17"/>
      <c r="H18" s="17"/>
      <c r="I18" s="17"/>
      <c r="J18" s="18" t="n">
        <f aca="false">IF(OR(B18="",(WEEKDAY(A18,1)=1),(WEEKDAY(A18,1)=7), NOT(ISERROR(VLOOKUP($A18,'.'!$B$9:$B$21,1,0)))),0,'.'!$B$4)</f>
        <v>0</v>
      </c>
      <c r="K18" s="18" t="n">
        <f aca="false">(IF(TRIM(C18)="-",0,C18)-IF(TRIM(B18)="-",0,B18))+(IF(TRIM(E18)="-",0,E18)-IF(TRIM(D18)="-",0,D18))+(IF(TRIM(G18)="-",0,G18)-IF(TRIM(F18)="-",0,F18))+(IF(TRIM(I18)="-",0,I18)-IF(TRIM(H18)="-",0,H18))</f>
        <v>0</v>
      </c>
      <c r="L18" s="18" t="n">
        <f aca="false">IF(K18&gt;=J18,(IF((K18-J18)&gt;0.0075,K18-J18,0)),0) * IF(NOT(ISERROR(VLOOKUP($A18,'.'!$B$9:$B$21,1,0))),'.'!$E$4,IF((WEEKDAY($A18,1)=7),'.'!$C$4,IF((WEEKDAY($A18,1)=1),'.'!$D$4,1)))</f>
        <v>0</v>
      </c>
      <c r="M18" s="18" t="n">
        <f aca="false">IF(J18&gt;=K18,(IF((J18-K18)&gt;0.0075,J18-K18,0)),0)</f>
        <v>0</v>
      </c>
      <c r="N18" s="17" t="str">
        <f aca="false">IFERROR(VLOOKUP($A18,'.'!$B$9:$C$21,2,0),"")</f>
        <v/>
      </c>
      <c r="O18" s="23"/>
      <c r="P18" s="23"/>
      <c r="Q18" s="34"/>
      <c r="R18" s="10"/>
      <c r="S18" s="1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4" hidden="false" customHeight="false" outlineLevel="0" collapsed="false">
      <c r="A19" s="16" t="n">
        <f aca="false">A18+1</f>
        <v>42386</v>
      </c>
      <c r="B19" s="17"/>
      <c r="C19" s="17"/>
      <c r="D19" s="17"/>
      <c r="E19" s="17"/>
      <c r="F19" s="17"/>
      <c r="G19" s="17"/>
      <c r="H19" s="17"/>
      <c r="I19" s="17"/>
      <c r="J19" s="18" t="n">
        <f aca="false">IF(OR(B19="",(WEEKDAY(A19,1)=1),(WEEKDAY(A19,1)=7), NOT(ISERROR(VLOOKUP($A19,'.'!$B$9:$B$21,1,0)))),0,'.'!$B$4)</f>
        <v>0</v>
      </c>
      <c r="K19" s="18" t="n">
        <f aca="false">(IF(TRIM(C19)="-",0,C19)-IF(TRIM(B19)="-",0,B19))+(IF(TRIM(E19)="-",0,E19)-IF(TRIM(D19)="-",0,D19))+(IF(TRIM(G19)="-",0,G19)-IF(TRIM(F19)="-",0,F19))+(IF(TRIM(I19)="-",0,I19)-IF(TRIM(H19)="-",0,H19))</f>
        <v>0</v>
      </c>
      <c r="L19" s="18" t="n">
        <f aca="false">IF(K19&gt;=J19,(IF((K19-J19)&gt;0.0075,K19-J19,0)),0) * IF(NOT(ISERROR(VLOOKUP($A19,'.'!$B$9:$B$21,1,0))),'.'!$E$4,IF((WEEKDAY($A19,1)=7),'.'!$C$4,IF((WEEKDAY($A19,1)=1),'.'!$D$4,1)))</f>
        <v>0</v>
      </c>
      <c r="M19" s="18" t="n">
        <f aca="false">IF(J19&gt;=K19,(IF((J19-K19)&gt;0.0075,J19-K19,0)),0)</f>
        <v>0</v>
      </c>
      <c r="N19" s="17" t="str">
        <f aca="false">IFERROR(VLOOKUP($A19,'.'!$B$9:$C$21,2,0),"")</f>
        <v/>
      </c>
      <c r="O19" s="10"/>
      <c r="P19" s="10"/>
      <c r="Q19" s="10"/>
      <c r="R19" s="10"/>
      <c r="S19" s="1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8" hidden="false" customHeight="false" outlineLevel="0" collapsed="false">
      <c r="A20" s="16" t="n">
        <f aca="false">A19+1</f>
        <v>42387</v>
      </c>
      <c r="B20" s="17"/>
      <c r="C20" s="17"/>
      <c r="D20" s="17"/>
      <c r="E20" s="17"/>
      <c r="F20" s="17"/>
      <c r="G20" s="17"/>
      <c r="H20" s="17"/>
      <c r="I20" s="17"/>
      <c r="J20" s="18" t="n">
        <f aca="false">IF(OR(B20="",(WEEKDAY(A20,1)=1),(WEEKDAY(A20,1)=7), NOT(ISERROR(VLOOKUP($A20,'.'!$B$9:$B$21,1,0)))),0,'.'!$B$4)</f>
        <v>0</v>
      </c>
      <c r="K20" s="18" t="n">
        <f aca="false">(IF(TRIM(C20)="-",0,C20)-IF(TRIM(B20)="-",0,B20))+(IF(TRIM(E20)="-",0,E20)-IF(TRIM(D20)="-",0,D20))+(IF(TRIM(G20)="-",0,G20)-IF(TRIM(F20)="-",0,F20))+(IF(TRIM(I20)="-",0,I20)-IF(TRIM(H20)="-",0,H20))</f>
        <v>0</v>
      </c>
      <c r="L20" s="18" t="n">
        <f aca="false">IF(K20&gt;=J20,(IF((K20-J20)&gt;0.0075,K20-J20,0)),0) * IF(NOT(ISERROR(VLOOKUP($A20,'.'!$B$9:$B$21,1,0))),'.'!$E$4,IF((WEEKDAY($A20,1)=7),'.'!$C$4,IF((WEEKDAY($A20,1)=1),'.'!$D$4,1)))</f>
        <v>0</v>
      </c>
      <c r="M20" s="18" t="n">
        <f aca="false">IF(J20&gt;=K20,(IF((J20-K20)&gt;0.0075,J20-K20,0)),0)</f>
        <v>0</v>
      </c>
      <c r="N20" s="17" t="str">
        <f aca="false">IFERROR(VLOOKUP($A20,'.'!$B$9:$C$21,2,0),"")</f>
        <v/>
      </c>
      <c r="O20" s="10"/>
      <c r="P20" s="10"/>
      <c r="Q20" s="10"/>
      <c r="R20" s="10"/>
      <c r="S20" s="1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8" hidden="false" customHeight="false" outlineLevel="0" collapsed="false">
      <c r="A21" s="16" t="n">
        <f aca="false">A20+1</f>
        <v>42388</v>
      </c>
      <c r="B21" s="17"/>
      <c r="C21" s="17"/>
      <c r="D21" s="17"/>
      <c r="E21" s="17"/>
      <c r="F21" s="17"/>
      <c r="G21" s="17"/>
      <c r="H21" s="17"/>
      <c r="I21" s="17"/>
      <c r="J21" s="18" t="n">
        <f aca="false">IF(OR(B21="",(WEEKDAY(A21,1)=1),(WEEKDAY(A21,1)=7), NOT(ISERROR(VLOOKUP($A21,'.'!$B$9:$B$21,1,0)))),0,'.'!$B$4)</f>
        <v>0</v>
      </c>
      <c r="K21" s="18" t="n">
        <f aca="false">(IF(TRIM(C21)="-",0,C21)-IF(TRIM(B21)="-",0,B21))+(IF(TRIM(E21)="-",0,E21)-IF(TRIM(D21)="-",0,D21))+(IF(TRIM(G21)="-",0,G21)-IF(TRIM(F21)="-",0,F21))+(IF(TRIM(I21)="-",0,I21)-IF(TRIM(H21)="-",0,H21))</f>
        <v>0</v>
      </c>
      <c r="L21" s="18" t="n">
        <f aca="false">IF(K21&gt;=J21,(IF((K21-J21)&gt;0.0075,K21-J21,0)),0) * IF(NOT(ISERROR(VLOOKUP($A21,'.'!$B$9:$B$21,1,0))),'.'!$E$4,IF((WEEKDAY($A21,1)=7),'.'!$C$4,IF((WEEKDAY($A21,1)=1),'.'!$D$4,1)))</f>
        <v>0</v>
      </c>
      <c r="M21" s="18" t="n">
        <f aca="false">IF(J21&gt;=K21,(IF((J21-K21)&gt;0.0075,J21-K21,0)),0)</f>
        <v>0</v>
      </c>
      <c r="N21" s="17" t="str">
        <f aca="false">IFERROR(VLOOKUP($A21,'.'!$B$9:$C$21,2,0),"")</f>
        <v/>
      </c>
      <c r="O21" s="10"/>
      <c r="P21" s="10"/>
      <c r="Q21" s="10"/>
      <c r="R21" s="10"/>
      <c r="S21" s="1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27" customFormat="true" ht="12.8" hidden="false" customHeight="false" outlineLevel="0" collapsed="false">
      <c r="A22" s="16" t="n">
        <f aca="false">A21+1</f>
        <v>42389</v>
      </c>
      <c r="B22" s="17"/>
      <c r="C22" s="17"/>
      <c r="D22" s="17"/>
      <c r="E22" s="17"/>
      <c r="F22" s="17"/>
      <c r="G22" s="17"/>
      <c r="H22" s="17"/>
      <c r="I22" s="17"/>
      <c r="J22" s="18" t="n">
        <f aca="false">IF(OR(B22="",(WEEKDAY(A22,1)=1),(WEEKDAY(A22,1)=7), NOT(ISERROR(VLOOKUP($A22,'.'!$B$9:$B$21,1,0)))),0,'.'!$B$4)</f>
        <v>0</v>
      </c>
      <c r="K22" s="18" t="n">
        <f aca="false">(IF(TRIM(C22)="-",0,C22)-IF(TRIM(B22)="-",0,B22))+(IF(TRIM(E22)="-",0,E22)-IF(TRIM(D22)="-",0,D22))+(IF(TRIM(G22)="-",0,G22)-IF(TRIM(F22)="-",0,F22))+(IF(TRIM(I22)="-",0,I22)-IF(TRIM(H22)="-",0,H22))</f>
        <v>0</v>
      </c>
      <c r="L22" s="18" t="n">
        <f aca="false">IF(K22&gt;=J22,(IF((K22-J22)&gt;0.0075,K22-J22,0)),0) * IF(NOT(ISERROR(VLOOKUP($A22,'.'!$B$9:$B$21,1,0))),'.'!$E$4,IF((WEEKDAY($A22,1)=7),'.'!$C$4,IF((WEEKDAY($A22,1)=1),'.'!$D$4,1)))</f>
        <v>0</v>
      </c>
      <c r="M22" s="18" t="n">
        <f aca="false">IF(J22&gt;=K22,(IF((J22-K22)&gt;0.0075,J22-K22,0)),0)</f>
        <v>0</v>
      </c>
      <c r="N22" s="17" t="str">
        <f aca="false">IFERROR(VLOOKUP($A22,'.'!$B$9:$C$21,2,0),"")</f>
        <v/>
      </c>
      <c r="O22" s="25"/>
      <c r="P22" s="26"/>
      <c r="Q22" s="33"/>
      <c r="R22" s="10"/>
      <c r="S22" s="10"/>
    </row>
    <row r="23" customFormat="false" ht="12.8" hidden="false" customHeight="false" outlineLevel="0" collapsed="false">
      <c r="A23" s="16" t="n">
        <f aca="false">A22+1</f>
        <v>42390</v>
      </c>
      <c r="B23" s="17"/>
      <c r="C23" s="17"/>
      <c r="D23" s="17"/>
      <c r="E23" s="17"/>
      <c r="F23" s="17"/>
      <c r="G23" s="17"/>
      <c r="H23" s="17"/>
      <c r="I23" s="17"/>
      <c r="J23" s="18" t="n">
        <f aca="false">IF(OR(B23="",(WEEKDAY(A23,1)=1),(WEEKDAY(A23,1)=7), NOT(ISERROR(VLOOKUP($A23,'.'!$B$9:$B$21,1,0)))),0,'.'!$B$4)</f>
        <v>0</v>
      </c>
      <c r="K23" s="18" t="n">
        <f aca="false">(IF(TRIM(C23)="-",0,C23)-IF(TRIM(B23)="-",0,B23))+(IF(TRIM(E23)="-",0,E23)-IF(TRIM(D23)="-",0,D23))+(IF(TRIM(G23)="-",0,G23)-IF(TRIM(F23)="-",0,F23))+(IF(TRIM(I23)="-",0,I23)-IF(TRIM(H23)="-",0,H23))</f>
        <v>0</v>
      </c>
      <c r="L23" s="18" t="n">
        <f aca="false">IF(K23&gt;=J23,(IF((K23-J23)&gt;0.0075,K23-J23,0)),0) * IF(NOT(ISERROR(VLOOKUP($A23,'.'!$B$9:$B$21,1,0))),'.'!$E$4,IF((WEEKDAY($A23,1)=7),'.'!$C$4,IF((WEEKDAY($A23,1)=1),'.'!$D$4,1)))</f>
        <v>0</v>
      </c>
      <c r="M23" s="18" t="n">
        <f aca="false">IF(J23&gt;=K23,(IF((J23-K23)&gt;0.0075,J23-K23,0)),0)</f>
        <v>0</v>
      </c>
      <c r="N23" s="17" t="str">
        <f aca="false">IFERROR(VLOOKUP($A23,'.'!$B$9:$C$21,2,0),"")</f>
        <v/>
      </c>
      <c r="O23" s="23"/>
      <c r="P23" s="35"/>
      <c r="Q23" s="34"/>
      <c r="R23" s="10"/>
      <c r="S23" s="10"/>
      <c r="T23" s="0"/>
      <c r="U23" s="0"/>
      <c r="AC23" s="0"/>
    </row>
    <row r="24" customFormat="false" ht="12.8" hidden="false" customHeight="false" outlineLevel="0" collapsed="false">
      <c r="A24" s="16" t="n">
        <f aca="false">A23+1</f>
        <v>42391</v>
      </c>
      <c r="B24" s="17"/>
      <c r="C24" s="17"/>
      <c r="D24" s="17"/>
      <c r="E24" s="17"/>
      <c r="F24" s="17"/>
      <c r="G24" s="17"/>
      <c r="H24" s="17"/>
      <c r="I24" s="17"/>
      <c r="J24" s="18" t="n">
        <f aca="false">IF(OR(B24="",(WEEKDAY(A24,1)=1),(WEEKDAY(A24,1)=7), NOT(ISERROR(VLOOKUP($A24,'.'!$B$9:$B$21,1,0)))),0,'.'!$B$4)</f>
        <v>0</v>
      </c>
      <c r="K24" s="18" t="n">
        <f aca="false">(IF(TRIM(C24)="-",0,C24)-IF(TRIM(B24)="-",0,B24))+(IF(TRIM(E24)="-",0,E24)-IF(TRIM(D24)="-",0,D24))+(IF(TRIM(G24)="-",0,G24)-IF(TRIM(F24)="-",0,F24))+(IF(TRIM(I24)="-",0,I24)-IF(TRIM(H24)="-",0,H24))</f>
        <v>0</v>
      </c>
      <c r="L24" s="18" t="n">
        <f aca="false">IF(K24&gt;=J24,(IF((K24-J24)&gt;0.0075,K24-J24,0)),0) * IF(NOT(ISERROR(VLOOKUP($A24,'.'!$B$9:$B$21,1,0))),'.'!$E$4,IF((WEEKDAY($A24,1)=7),'.'!$C$4,IF((WEEKDAY($A24,1)=1),'.'!$D$4,1)))</f>
        <v>0</v>
      </c>
      <c r="M24" s="18" t="n">
        <f aca="false">IF(J24&gt;=K24,(IF((J24-K24)&gt;0.0075,J24-K24,0)),0)</f>
        <v>0</v>
      </c>
      <c r="N24" s="17" t="str">
        <f aca="false">IFERROR(VLOOKUP($A24,'.'!$B$9:$C$21,2,0),"")</f>
        <v/>
      </c>
      <c r="O24" s="25"/>
      <c r="P24" s="26"/>
      <c r="Q24" s="33"/>
      <c r="R24" s="10"/>
      <c r="S24" s="10"/>
      <c r="T24" s="0"/>
      <c r="U24" s="0"/>
      <c r="AC24" s="0"/>
    </row>
    <row r="25" customFormat="false" ht="13.4" hidden="false" customHeight="false" outlineLevel="0" collapsed="false">
      <c r="A25" s="16" t="n">
        <f aca="false">A24+1</f>
        <v>42392</v>
      </c>
      <c r="B25" s="17"/>
      <c r="C25" s="17"/>
      <c r="D25" s="17"/>
      <c r="E25" s="17"/>
      <c r="F25" s="17"/>
      <c r="G25" s="17"/>
      <c r="H25" s="17"/>
      <c r="I25" s="17"/>
      <c r="J25" s="18" t="n">
        <f aca="false">IF(OR(B25="",(WEEKDAY(A25,1)=1),(WEEKDAY(A25,1)=7), NOT(ISERROR(VLOOKUP($A25,'.'!$B$9:$B$21,1,0)))),0,'.'!$B$4)</f>
        <v>0</v>
      </c>
      <c r="K25" s="18" t="n">
        <f aca="false">(IF(TRIM(C25)="-",0,C25)-IF(TRIM(B25)="-",0,B25))+(IF(TRIM(E25)="-",0,E25)-IF(TRIM(D25)="-",0,D25))+(IF(TRIM(G25)="-",0,G25)-IF(TRIM(F25)="-",0,F25))+(IF(TRIM(I25)="-",0,I25)-IF(TRIM(H25)="-",0,H25))</f>
        <v>0</v>
      </c>
      <c r="L25" s="18" t="n">
        <f aca="false">IF(K25&gt;=J25,(IF((K25-J25)&gt;0.0075,K25-J25,0)),0) * IF(NOT(ISERROR(VLOOKUP($A25,'.'!$B$9:$B$21,1,0))),'.'!$E$4,IF((WEEKDAY($A25,1)=7),'.'!$C$4,IF((WEEKDAY($A25,1)=1),'.'!$D$4,1)))</f>
        <v>0</v>
      </c>
      <c r="M25" s="18" t="n">
        <f aca="false">IF(J25&gt;=K25,(IF((J25-K25)&gt;0.0075,J25-K25,0)),0)</f>
        <v>0</v>
      </c>
      <c r="N25" s="17" t="str">
        <f aca="false">IFERROR(VLOOKUP($A25,'.'!$B$9:$C$21,2,0),"")</f>
        <v/>
      </c>
      <c r="O25" s="23"/>
      <c r="P25" s="23"/>
      <c r="Q25" s="34"/>
      <c r="R25" s="10"/>
      <c r="S25" s="10"/>
      <c r="T25" s="0"/>
      <c r="U25" s="0"/>
      <c r="AC25" s="0"/>
    </row>
    <row r="26" customFormat="false" ht="13.4" hidden="false" customHeight="false" outlineLevel="0" collapsed="false">
      <c r="A26" s="16" t="n">
        <f aca="false">A25+1</f>
        <v>42393</v>
      </c>
      <c r="B26" s="17"/>
      <c r="C26" s="17"/>
      <c r="D26" s="17"/>
      <c r="E26" s="17"/>
      <c r="F26" s="17"/>
      <c r="G26" s="17"/>
      <c r="H26" s="17"/>
      <c r="I26" s="17"/>
      <c r="J26" s="18" t="n">
        <f aca="false">IF(OR(B26="",(WEEKDAY(A26,1)=1),(WEEKDAY(A26,1)=7), NOT(ISERROR(VLOOKUP($A26,'.'!$B$9:$B$21,1,0)))),0,'.'!$B$4)</f>
        <v>0</v>
      </c>
      <c r="K26" s="18" t="n">
        <f aca="false">(IF(TRIM(C26)="-",0,C26)-IF(TRIM(B26)="-",0,B26))+(IF(TRIM(E26)="-",0,E26)-IF(TRIM(D26)="-",0,D26))+(IF(TRIM(G26)="-",0,G26)-IF(TRIM(F26)="-",0,F26))+(IF(TRIM(I26)="-",0,I26)-IF(TRIM(H26)="-",0,H26))</f>
        <v>0</v>
      </c>
      <c r="L26" s="18" t="n">
        <f aca="false">IF(K26&gt;=J26,(IF((K26-J26)&gt;0.0075,K26-J26,0)),0) * IF(NOT(ISERROR(VLOOKUP($A26,'.'!$B$9:$B$21,1,0))),'.'!$E$4,IF((WEEKDAY($A26,1)=7),'.'!$C$4,IF((WEEKDAY($A26,1)=1),'.'!$D$4,1)))</f>
        <v>0</v>
      </c>
      <c r="M26" s="18" t="n">
        <f aca="false">IF(J26&gt;=K26,(IF((J26-K26)&gt;0.0075,J26-K26,0)),0)</f>
        <v>0</v>
      </c>
      <c r="N26" s="17" t="str">
        <f aca="false">IFERROR(VLOOKUP($A26,'.'!$B$9:$C$21,2,0),"")</f>
        <v/>
      </c>
      <c r="O26" s="10"/>
      <c r="P26" s="10"/>
      <c r="Q26" s="10"/>
      <c r="R26" s="10"/>
      <c r="S26" s="10"/>
      <c r="T26" s="0"/>
      <c r="U26" s="0"/>
      <c r="AC26" s="0"/>
    </row>
    <row r="27" customFormat="false" ht="12.8" hidden="false" customHeight="false" outlineLevel="0" collapsed="false">
      <c r="A27" s="16" t="n">
        <f aca="false">A26+1</f>
        <v>42394</v>
      </c>
      <c r="B27" s="17"/>
      <c r="C27" s="17"/>
      <c r="D27" s="17"/>
      <c r="E27" s="17"/>
      <c r="F27" s="17"/>
      <c r="G27" s="17"/>
      <c r="H27" s="17"/>
      <c r="I27" s="17"/>
      <c r="J27" s="18" t="n">
        <f aca="false">IF(OR(B27="",(WEEKDAY(A27,1)=1),(WEEKDAY(A27,1)=7), NOT(ISERROR(VLOOKUP($A27,'.'!$B$9:$B$21,1,0)))),0,'.'!$B$4)</f>
        <v>0</v>
      </c>
      <c r="K27" s="18" t="n">
        <f aca="false">(IF(TRIM(C27)="-",0,C27)-IF(TRIM(B27)="-",0,B27))+(IF(TRIM(E27)="-",0,E27)-IF(TRIM(D27)="-",0,D27))+(IF(TRIM(G27)="-",0,G27)-IF(TRIM(F27)="-",0,F27))+(IF(TRIM(I27)="-",0,I27)-IF(TRIM(H27)="-",0,H27))</f>
        <v>0</v>
      </c>
      <c r="L27" s="18" t="n">
        <f aca="false">IF(K27&gt;=J27,(IF((K27-J27)&gt;0.0075,K27-J27,0)),0) * IF(NOT(ISERROR(VLOOKUP($A27,'.'!$B$9:$B$21,1,0))),'.'!$E$4,IF((WEEKDAY($A27,1)=7),'.'!$C$4,IF((WEEKDAY($A27,1)=1),'.'!$D$4,1)))</f>
        <v>0</v>
      </c>
      <c r="M27" s="18" t="n">
        <f aca="false">IF(J27&gt;=K27,(IF((J27-K27)&gt;0.0075,J27-K27,0)),0)</f>
        <v>0</v>
      </c>
      <c r="N27" s="17" t="str">
        <f aca="false">IFERROR(VLOOKUP($A27,'.'!$B$9:$C$21,2,0),"")</f>
        <v/>
      </c>
      <c r="O27" s="10"/>
      <c r="P27" s="10"/>
      <c r="Q27" s="10"/>
      <c r="R27" s="10"/>
      <c r="S27" s="10"/>
      <c r="T27" s="0"/>
      <c r="U27" s="0"/>
      <c r="AC27" s="0"/>
    </row>
    <row r="28" customFormat="false" ht="12.8" hidden="false" customHeight="false" outlineLevel="0" collapsed="false">
      <c r="A28" s="16" t="n">
        <f aca="false">A27+1</f>
        <v>42395</v>
      </c>
      <c r="B28" s="17"/>
      <c r="C28" s="17"/>
      <c r="D28" s="17"/>
      <c r="E28" s="17"/>
      <c r="F28" s="17"/>
      <c r="G28" s="17"/>
      <c r="H28" s="17"/>
      <c r="I28" s="17"/>
      <c r="J28" s="18" t="n">
        <f aca="false">IF(OR(B28="",(WEEKDAY(A28,1)=1),(WEEKDAY(A28,1)=7), NOT(ISERROR(VLOOKUP($A28,'.'!$B$9:$B$21,1,0)))),0,'.'!$B$4)</f>
        <v>0</v>
      </c>
      <c r="K28" s="18" t="n">
        <f aca="false">(IF(TRIM(C28)="-",0,C28)-IF(TRIM(B28)="-",0,B28))+(IF(TRIM(E28)="-",0,E28)-IF(TRIM(D28)="-",0,D28))+(IF(TRIM(G28)="-",0,G28)-IF(TRIM(F28)="-",0,F28))+(IF(TRIM(I28)="-",0,I28)-IF(TRIM(H28)="-",0,H28))</f>
        <v>0</v>
      </c>
      <c r="L28" s="18" t="n">
        <f aca="false">IF(K28&gt;=J28,(IF((K28-J28)&gt;0.0075,K28-J28,0)),0) * IF(NOT(ISERROR(VLOOKUP($A28,'.'!$B$9:$B$21,1,0))),'.'!$E$4,IF((WEEKDAY($A28,1)=7),'.'!$C$4,IF((WEEKDAY($A28,1)=1),'.'!$D$4,1)))</f>
        <v>0</v>
      </c>
      <c r="M28" s="18" t="n">
        <f aca="false">IF(J28&gt;=K28,(IF((J28-K28)&gt;0.0075,J28-K28,0)),0)</f>
        <v>0</v>
      </c>
      <c r="N28" s="17" t="str">
        <f aca="false">IFERROR(VLOOKUP($A28,'.'!$B$9:$C$21,2,0),"")</f>
        <v/>
      </c>
      <c r="O28" s="10"/>
      <c r="P28" s="10"/>
      <c r="Q28" s="10"/>
      <c r="R28" s="10"/>
      <c r="S28" s="10"/>
      <c r="T28" s="0"/>
      <c r="U28" s="0"/>
      <c r="AC28" s="0"/>
    </row>
    <row r="29" customFormat="false" ht="12.8" hidden="false" customHeight="false" outlineLevel="0" collapsed="false">
      <c r="A29" s="16" t="n">
        <f aca="false">A28+1</f>
        <v>42396</v>
      </c>
      <c r="B29" s="17"/>
      <c r="C29" s="17"/>
      <c r="D29" s="17"/>
      <c r="E29" s="17"/>
      <c r="F29" s="17"/>
      <c r="G29" s="17"/>
      <c r="H29" s="17"/>
      <c r="I29" s="17"/>
      <c r="J29" s="18" t="n">
        <f aca="false">IF(OR(B29="",(WEEKDAY(A29,1)=1),(WEEKDAY(A29,1)=7), NOT(ISERROR(VLOOKUP($A29,'.'!$B$9:$B$21,1,0)))),0,'.'!$B$4)</f>
        <v>0</v>
      </c>
      <c r="K29" s="18" t="n">
        <f aca="false">(IF(TRIM(C29)="-",0,C29)-IF(TRIM(B29)="-",0,B29))+(IF(TRIM(E29)="-",0,E29)-IF(TRIM(D29)="-",0,D29))+(IF(TRIM(G29)="-",0,G29)-IF(TRIM(F29)="-",0,F29))+(IF(TRIM(I29)="-",0,I29)-IF(TRIM(H29)="-",0,H29))</f>
        <v>0</v>
      </c>
      <c r="L29" s="18" t="n">
        <f aca="false">IF(K29&gt;=J29,(IF((K29-J29)&gt;0.0075,K29-J29,0)),0) * IF(NOT(ISERROR(VLOOKUP($A29,'.'!$B$9:$B$21,1,0))),'.'!$E$4,IF((WEEKDAY($A29,1)=7),'.'!$C$4,IF((WEEKDAY($A29,1)=1),'.'!$D$4,1)))</f>
        <v>0</v>
      </c>
      <c r="M29" s="18" t="n">
        <f aca="false">IF(J29&gt;=K29,(IF((J29-K29)&gt;0.0075,J29-K29,0)),0)</f>
        <v>0</v>
      </c>
      <c r="N29" s="17" t="str">
        <f aca="false">IFERROR(VLOOKUP($A29,'.'!$B$9:$C$21,2,0),"")</f>
        <v/>
      </c>
      <c r="O29" s="25"/>
      <c r="P29" s="26"/>
      <c r="Q29" s="33"/>
      <c r="R29" s="10"/>
      <c r="S29" s="10"/>
      <c r="T29" s="0"/>
      <c r="U29" s="0"/>
      <c r="AC29" s="0"/>
    </row>
    <row r="30" customFormat="false" ht="12.8" hidden="false" customHeight="false" outlineLevel="0" collapsed="false">
      <c r="A30" s="16" t="n">
        <f aca="false">A29+1</f>
        <v>42397</v>
      </c>
      <c r="B30" s="17"/>
      <c r="C30" s="17"/>
      <c r="D30" s="17"/>
      <c r="E30" s="17"/>
      <c r="F30" s="17"/>
      <c r="G30" s="17"/>
      <c r="H30" s="17"/>
      <c r="I30" s="17"/>
      <c r="J30" s="18" t="n">
        <f aca="false">IF(OR(B30="",(WEEKDAY(A30,1)=1),(WEEKDAY(A30,1)=7), NOT(ISERROR(VLOOKUP($A30,'.'!$B$9:$B$21,1,0)))),0,'.'!$B$4)</f>
        <v>0</v>
      </c>
      <c r="K30" s="18" t="n">
        <f aca="false">(IF(TRIM(C30)="-",0,C30)-IF(TRIM(B30)="-",0,B30))+(IF(TRIM(E30)="-",0,E30)-IF(TRIM(D30)="-",0,D30))+(IF(TRIM(G30)="-",0,G30)-IF(TRIM(F30)="-",0,F30))+(IF(TRIM(I30)="-",0,I30)-IF(TRIM(H30)="-",0,H30))</f>
        <v>0</v>
      </c>
      <c r="L30" s="18" t="n">
        <f aca="false">IF(K30&gt;=J30,(IF((K30-J30)&gt;0.0075,K30-J30,0)),0) * IF(NOT(ISERROR(VLOOKUP($A30,'.'!$B$9:$B$21,1,0))),'.'!$E$4,IF((WEEKDAY($A30,1)=7),'.'!$C$4,IF((WEEKDAY($A30,1)=1),'.'!$D$4,1)))</f>
        <v>0</v>
      </c>
      <c r="M30" s="18" t="n">
        <f aca="false">IF(J30&gt;=K30,(IF((J30-K30)&gt;0.0075,J30-K30,0)),0)</f>
        <v>0</v>
      </c>
      <c r="N30" s="17" t="str">
        <f aca="false">IFERROR(VLOOKUP($A30,'.'!$B$9:$C$21,2,0),"")</f>
        <v/>
      </c>
      <c r="O30" s="23"/>
      <c r="P30" s="23"/>
      <c r="Q30" s="34"/>
      <c r="R30" s="10"/>
      <c r="S30" s="10"/>
      <c r="T30" s="0"/>
      <c r="U30" s="0"/>
      <c r="AC30" s="0"/>
    </row>
    <row r="31" customFormat="false" ht="12.8" hidden="false" customHeight="false" outlineLevel="0" collapsed="false">
      <c r="A31" s="16" t="n">
        <f aca="false">A30+1</f>
        <v>42398</v>
      </c>
      <c r="B31" s="17"/>
      <c r="C31" s="17"/>
      <c r="D31" s="17"/>
      <c r="E31" s="17"/>
      <c r="F31" s="17"/>
      <c r="G31" s="17"/>
      <c r="H31" s="17"/>
      <c r="I31" s="17"/>
      <c r="J31" s="18" t="n">
        <f aca="false">IF(OR(B31="",(WEEKDAY(A31,1)=1),(WEEKDAY(A31,1)=7), NOT(ISERROR(VLOOKUP($A31,'.'!$B$9:$B$21,1,0)))),0,'.'!$B$4)</f>
        <v>0</v>
      </c>
      <c r="K31" s="18" t="n">
        <f aca="false">(IF(TRIM(C31)="-",0,C31)-IF(TRIM(B31)="-",0,B31))+(IF(TRIM(E31)="-",0,E31)-IF(TRIM(D31)="-",0,D31))+(IF(TRIM(G31)="-",0,G31)-IF(TRIM(F31)="-",0,F31))+(IF(TRIM(I31)="-",0,I31)-IF(TRIM(H31)="-",0,H31))</f>
        <v>0</v>
      </c>
      <c r="L31" s="18" t="n">
        <f aca="false">IF(K31&gt;=J31,(IF((K31-J31)&gt;0.0075,K31-J31,0)),0) * IF(NOT(ISERROR(VLOOKUP($A31,'.'!$B$9:$B$21,1,0))),'.'!$E$4,IF((WEEKDAY($A31,1)=7),'.'!$C$4,IF((WEEKDAY($A31,1)=1),'.'!$D$4,1)))</f>
        <v>0</v>
      </c>
      <c r="M31" s="18" t="n">
        <f aca="false">IF(J31&gt;=K31,(IF((J31-K31)&gt;0.0075,J31-K31,0)),0)</f>
        <v>0</v>
      </c>
      <c r="N31" s="17" t="str">
        <f aca="false">IFERROR(VLOOKUP($A31,'.'!$B$9:$C$21,2,0),"")</f>
        <v/>
      </c>
      <c r="O31" s="25"/>
      <c r="P31" s="26"/>
      <c r="Q31" s="33"/>
      <c r="R31" s="10"/>
      <c r="S31" s="10"/>
      <c r="T31" s="0"/>
      <c r="U31" s="0"/>
      <c r="AC31" s="0"/>
    </row>
    <row r="32" customFormat="false" ht="13.4" hidden="false" customHeight="false" outlineLevel="0" collapsed="false">
      <c r="A32" s="16" t="n">
        <f aca="false">A31+1</f>
        <v>42399</v>
      </c>
      <c r="B32" s="17"/>
      <c r="C32" s="17"/>
      <c r="D32" s="17"/>
      <c r="E32" s="17"/>
      <c r="F32" s="17"/>
      <c r="G32" s="17"/>
      <c r="H32" s="17"/>
      <c r="I32" s="17"/>
      <c r="J32" s="18" t="n">
        <f aca="false">IF(OR(B32="",(WEEKDAY(A32,1)=1),(WEEKDAY(A32,1)=7), NOT(ISERROR(VLOOKUP($A32,'.'!$B$9:$B$21,1,0)))),0,'.'!$B$4)</f>
        <v>0</v>
      </c>
      <c r="K32" s="18" t="n">
        <f aca="false">(IF(TRIM(C32)="-",0,C32)-IF(TRIM(B32)="-",0,B32))+(IF(TRIM(E32)="-",0,E32)-IF(TRIM(D32)="-",0,D32))+(IF(TRIM(G32)="-",0,G32)-IF(TRIM(F32)="-",0,F32))+(IF(TRIM(I32)="-",0,I32)-IF(TRIM(H32)="-",0,H32))</f>
        <v>0</v>
      </c>
      <c r="L32" s="18" t="n">
        <f aca="false">IF(K32&gt;=J32,(IF((K32-J32)&gt;0.0075,K32-J32,0)),0) * IF(NOT(ISERROR(VLOOKUP($A32,'.'!$B$9:$B$21,1,0))),'.'!$E$4,IF((WEEKDAY($A32,1)=7),'.'!$C$4,IF((WEEKDAY($A32,1)=1),'.'!$D$4,1)))</f>
        <v>0</v>
      </c>
      <c r="M32" s="18" t="n">
        <f aca="false">IF(J32&gt;=K32,(IF((J32-K32)&gt;0.0075,J32-K32,0)),0)</f>
        <v>0</v>
      </c>
      <c r="N32" s="17" t="str">
        <f aca="false">IFERROR(VLOOKUP($A32,'.'!$B$9:$C$21,2,0),"")</f>
        <v/>
      </c>
      <c r="O32" s="23" t="n">
        <f aca="false">SUM(L3:L33)</f>
        <v>0</v>
      </c>
      <c r="P32" s="23" t="n">
        <f aca="false">SUM(M3:M33)</f>
        <v>0</v>
      </c>
      <c r="Q32" s="8" t="n">
        <f aca="false">IF(O32&gt;P32,1,0)</f>
        <v>0</v>
      </c>
      <c r="R32" s="8"/>
      <c r="S32" s="8" t="n">
        <f aca="false">IF(Q32=O1,Q32,IF(P1&gt;Q33,O1,Q32))</f>
        <v>0</v>
      </c>
      <c r="T32" s="0"/>
      <c r="U32" s="0"/>
      <c r="AC32" s="0"/>
    </row>
    <row r="33" customFormat="false" ht="13.4" hidden="false" customHeight="false" outlineLevel="0" collapsed="false">
      <c r="A33" s="16" t="n">
        <f aca="false">A32+1</f>
        <v>42400</v>
      </c>
      <c r="B33" s="17"/>
      <c r="C33" s="17"/>
      <c r="D33" s="17"/>
      <c r="E33" s="17"/>
      <c r="F33" s="17"/>
      <c r="G33" s="17"/>
      <c r="H33" s="17"/>
      <c r="I33" s="17"/>
      <c r="J33" s="18" t="n">
        <f aca="false">IF(OR(B33="",(WEEKDAY(A33,1)=1),(WEEKDAY(A33,1)=7), NOT(ISERROR(VLOOKUP($A33,'.'!$B$9:$B$21,1,0)))),0,'.'!$B$4)</f>
        <v>0</v>
      </c>
      <c r="K33" s="18" t="n">
        <f aca="false">(IF(TRIM(C33)="-",0,C33)-IF(TRIM(B33)="-",0,B33))+(IF(TRIM(E33)="-",0,E33)-IF(TRIM(D33)="-",0,D33))+(IF(TRIM(G33)="-",0,G33)-IF(TRIM(F33)="-",0,F33))+(IF(TRIM(I33)="-",0,I33)-IF(TRIM(H33)="-",0,H33))</f>
        <v>0</v>
      </c>
      <c r="L33" s="18" t="n">
        <f aca="false">IF(K33&gt;=J33,(IF((K33-J33)&gt;0.0075,K33-J33,0)),0) * IF(NOT(ISERROR(VLOOKUP($A33,'.'!$B$9:$B$21,1,0))),'.'!$E$4,IF((WEEKDAY($A33,1)=7),'.'!$C$4,IF((WEEKDAY($A33,1)=1),'.'!$D$4,1)))</f>
        <v>0</v>
      </c>
      <c r="M33" s="18" t="n">
        <f aca="false">IF(J33&gt;=K33,(IF((J33-K33)&gt;0.0075,J33-K33,0)),0)</f>
        <v>0</v>
      </c>
      <c r="N33" s="17" t="str">
        <f aca="false">IFERROR(VLOOKUP($A33,'.'!$B$9:$C$21,2,0),"")</f>
        <v/>
      </c>
      <c r="O33" s="36" t="s">
        <v>15</v>
      </c>
      <c r="P33" s="36"/>
      <c r="Q33" s="37" t="n">
        <f aca="false">IF(O32&gt;P32,O32-P32,P32-O32)</f>
        <v>0</v>
      </c>
      <c r="R33" s="36" t="s">
        <v>16</v>
      </c>
      <c r="S33" s="37" t="n">
        <f aca="false">IF(O1=Q32,Q33+P1,IF(Q33&gt;P1,Q33-P1,P1-Q33))</f>
        <v>0</v>
      </c>
      <c r="T33" s="0"/>
      <c r="U33" s="0"/>
      <c r="AC33" s="0"/>
    </row>
    <row r="34" customFormat="false" ht="12.8" hidden="false" customHeight="false" outlineLevel="0" collapsed="false">
      <c r="A34" s="16" t="n">
        <f aca="false">A33+1</f>
        <v>42401</v>
      </c>
      <c r="B34" s="17"/>
      <c r="C34" s="17"/>
      <c r="D34" s="17"/>
      <c r="E34" s="17"/>
      <c r="F34" s="17"/>
      <c r="G34" s="17"/>
      <c r="H34" s="17"/>
      <c r="I34" s="17"/>
      <c r="J34" s="18" t="n">
        <f aca="false">IF(OR(B34="",(WEEKDAY(A34,1)=1),(WEEKDAY(A34,1)=7), NOT(ISERROR(VLOOKUP($A34,'.'!$B$9:$B$21,1,0)))),0,'.'!$B$4)</f>
        <v>0</v>
      </c>
      <c r="K34" s="18" t="n">
        <f aca="false">(IF(TRIM(C34)="-",0,C34)-IF(TRIM(B34)="-",0,B34))+(IF(TRIM(E34)="-",0,E34)-IF(TRIM(D34)="-",0,D34))+(IF(TRIM(G34)="-",0,G34)-IF(TRIM(F34)="-",0,F34))+(IF(TRIM(I34)="-",0,I34)-IF(TRIM(H34)="-",0,H34))</f>
        <v>0</v>
      </c>
      <c r="L34" s="18" t="n">
        <f aca="false">IF(K34&gt;=J34,(IF((K34-J34)&gt;0.0075,K34-J34,0)),0) * IF(NOT(ISERROR(VLOOKUP($A34,'.'!$B$9:$B$21,1,0))),'.'!$E$4,IF((WEEKDAY($A34,1)=7),'.'!$C$4,IF((WEEKDAY($A34,1)=1),'.'!$D$4,1)))</f>
        <v>0</v>
      </c>
      <c r="M34" s="18" t="n">
        <f aca="false">IF(J34&gt;=K34,(IF((J34-K34)&gt;0.0075,J34-K34,0)),0)</f>
        <v>0</v>
      </c>
      <c r="N34" s="17" t="str">
        <f aca="false">IFERROR(VLOOKUP($A34,'.'!$B$9:$C$21,2,0),"")</f>
        <v/>
      </c>
      <c r="O34" s="10"/>
      <c r="P34" s="10"/>
      <c r="Q34" s="10"/>
      <c r="R34" s="10"/>
      <c r="S34" s="10"/>
      <c r="T34" s="0"/>
      <c r="U34" s="0"/>
      <c r="AC34" s="0"/>
    </row>
    <row r="35" customFormat="false" ht="12.8" hidden="false" customHeight="false" outlineLevel="0" collapsed="false">
      <c r="A35" s="16" t="n">
        <f aca="false">A34+1</f>
        <v>42402</v>
      </c>
      <c r="B35" s="17"/>
      <c r="C35" s="17"/>
      <c r="D35" s="17"/>
      <c r="E35" s="17"/>
      <c r="F35" s="17"/>
      <c r="G35" s="17"/>
      <c r="H35" s="17"/>
      <c r="I35" s="17"/>
      <c r="J35" s="18" t="n">
        <f aca="false">IF(OR(B35="",(WEEKDAY(A35,1)=1),(WEEKDAY(A35,1)=7), NOT(ISERROR(VLOOKUP($A35,'.'!$B$9:$B$21,1,0)))),0,'.'!$B$4)</f>
        <v>0</v>
      </c>
      <c r="K35" s="18" t="n">
        <f aca="false">(IF(TRIM(C35)="-",0,C35)-IF(TRIM(B35)="-",0,B35))+(IF(TRIM(E35)="-",0,E35)-IF(TRIM(D35)="-",0,D35))+(IF(TRIM(G35)="-",0,G35)-IF(TRIM(F35)="-",0,F35))+(IF(TRIM(I35)="-",0,I35)-IF(TRIM(H35)="-",0,H35))</f>
        <v>0</v>
      </c>
      <c r="L35" s="18" t="n">
        <f aca="false">IF(K35&gt;=J35,(IF((K35-J35)&gt;0.0075,K35-J35,0)),0) * IF(NOT(ISERROR(VLOOKUP($A35,'.'!$B$9:$B$21,1,0))),'.'!$E$4,IF((WEEKDAY($A35,1)=7),'.'!$C$4,IF((WEEKDAY($A35,1)=1),'.'!$D$4,1)))</f>
        <v>0</v>
      </c>
      <c r="M35" s="18" t="n">
        <f aca="false">IF(J35&gt;=K35,(IF((J35-K35)&gt;0.0075,J35-K35,0)),0)</f>
        <v>0</v>
      </c>
      <c r="N35" s="17" t="str">
        <f aca="false">IFERROR(VLOOKUP($A35,'.'!$B$9:$C$21,2,0),"")</f>
        <v/>
      </c>
      <c r="O35" s="10"/>
      <c r="P35" s="10"/>
      <c r="Q35" s="10"/>
      <c r="R35" s="10"/>
      <c r="S35" s="10"/>
      <c r="T35" s="0"/>
      <c r="U35" s="0"/>
      <c r="AC35" s="0"/>
    </row>
    <row r="36" customFormat="false" ht="12.8" hidden="false" customHeight="false" outlineLevel="0" collapsed="false">
      <c r="A36" s="16" t="n">
        <f aca="false">A35+1</f>
        <v>42403</v>
      </c>
      <c r="B36" s="17"/>
      <c r="C36" s="17"/>
      <c r="D36" s="17"/>
      <c r="E36" s="17"/>
      <c r="F36" s="17"/>
      <c r="G36" s="17"/>
      <c r="H36" s="17"/>
      <c r="I36" s="17"/>
      <c r="J36" s="18" t="n">
        <f aca="false">IF(OR(B36="",(WEEKDAY(A36,1)=1),(WEEKDAY(A36,1)=7), NOT(ISERROR(VLOOKUP($A36,'.'!$B$9:$B$21,1,0)))),0,'.'!$B$4)</f>
        <v>0</v>
      </c>
      <c r="K36" s="18" t="n">
        <f aca="false">(IF(TRIM(C36)="-",0,C36)-IF(TRIM(B36)="-",0,B36))+(IF(TRIM(E36)="-",0,E36)-IF(TRIM(D36)="-",0,D36))+(IF(TRIM(G36)="-",0,G36)-IF(TRIM(F36)="-",0,F36))+(IF(TRIM(I36)="-",0,I36)-IF(TRIM(H36)="-",0,H36))</f>
        <v>0</v>
      </c>
      <c r="L36" s="18" t="n">
        <f aca="false">IF(K36&gt;=J36,(IF((K36-J36)&gt;0.0075,K36-J36,0)),0) * IF(NOT(ISERROR(VLOOKUP($A36,'.'!$B$9:$B$21,1,0))),'.'!$E$4,IF((WEEKDAY($A36,1)=7),'.'!$C$4,IF((WEEKDAY($A36,1)=1),'.'!$D$4,1)))</f>
        <v>0</v>
      </c>
      <c r="M36" s="18" t="n">
        <f aca="false">IF(J36&gt;=K36,(IF((J36-K36)&gt;0.0075,J36-K36,0)),0)</f>
        <v>0</v>
      </c>
      <c r="N36" s="17" t="str">
        <f aca="false">IFERROR(VLOOKUP($A36,'.'!$B$9:$C$21,2,0),"")</f>
        <v/>
      </c>
      <c r="O36" s="7"/>
      <c r="P36" s="7"/>
      <c r="Q36" s="33"/>
      <c r="R36" s="10"/>
      <c r="S36" s="10"/>
      <c r="T36" s="0"/>
      <c r="U36" s="0"/>
      <c r="AC36" s="0"/>
    </row>
    <row r="37" customFormat="false" ht="12.8" hidden="false" customHeight="false" outlineLevel="0" collapsed="false">
      <c r="A37" s="16" t="n">
        <f aca="false">A36+1</f>
        <v>42404</v>
      </c>
      <c r="B37" s="17"/>
      <c r="C37" s="17"/>
      <c r="D37" s="17"/>
      <c r="E37" s="17"/>
      <c r="F37" s="17"/>
      <c r="G37" s="17"/>
      <c r="H37" s="17"/>
      <c r="I37" s="17"/>
      <c r="J37" s="18" t="n">
        <f aca="false">IF(OR(B37="",(WEEKDAY(A37,1)=1),(WEEKDAY(A37,1)=7), NOT(ISERROR(VLOOKUP($A37,'.'!$B$9:$B$21,1,0)))),0,'.'!$B$4)</f>
        <v>0</v>
      </c>
      <c r="K37" s="18" t="n">
        <f aca="false">(IF(TRIM(C37)="-",0,C37)-IF(TRIM(B37)="-",0,B37))+(IF(TRIM(E37)="-",0,E37)-IF(TRIM(D37)="-",0,D37))+(IF(TRIM(G37)="-",0,G37)-IF(TRIM(F37)="-",0,F37))+(IF(TRIM(I37)="-",0,I37)-IF(TRIM(H37)="-",0,H37))</f>
        <v>0</v>
      </c>
      <c r="L37" s="18" t="n">
        <f aca="false">IF(K37&gt;=J37,(IF((K37-J37)&gt;0.0075,K37-J37,0)),0) * IF(NOT(ISERROR(VLOOKUP($A37,'.'!$B$9:$B$21,1,0))),'.'!$E$4,IF((WEEKDAY($A37,1)=7),'.'!$C$4,IF((WEEKDAY($A37,1)=1),'.'!$D$4,1)))</f>
        <v>0</v>
      </c>
      <c r="M37" s="18" t="n">
        <f aca="false">IF(J37&gt;=K37,(IF((J37-K37)&gt;0.0075,J37-K37,0)),0)</f>
        <v>0</v>
      </c>
      <c r="N37" s="17" t="str">
        <f aca="false">IFERROR(VLOOKUP($A37,'.'!$B$9:$C$21,2,0),"")</f>
        <v/>
      </c>
      <c r="O37" s="28"/>
      <c r="P37" s="28"/>
      <c r="Q37" s="34"/>
      <c r="R37" s="10"/>
      <c r="S37" s="10"/>
      <c r="T37" s="0"/>
      <c r="U37" s="0"/>
      <c r="AC37" s="0"/>
    </row>
    <row r="38" customFormat="false" ht="12.8" hidden="false" customHeight="false" outlineLevel="0" collapsed="false">
      <c r="A38" s="16" t="n">
        <f aca="false">A37+1</f>
        <v>42405</v>
      </c>
      <c r="B38" s="17"/>
      <c r="C38" s="17"/>
      <c r="D38" s="17"/>
      <c r="E38" s="17"/>
      <c r="F38" s="17"/>
      <c r="G38" s="17"/>
      <c r="H38" s="17"/>
      <c r="I38" s="17"/>
      <c r="J38" s="18" t="n">
        <f aca="false">IF(OR(B38="",(WEEKDAY(A38,1)=1),(WEEKDAY(A38,1)=7), NOT(ISERROR(VLOOKUP($A38,'.'!$B$9:$B$21,1,0)))),0,'.'!$B$4)</f>
        <v>0</v>
      </c>
      <c r="K38" s="18" t="n">
        <f aca="false">(IF(TRIM(C38)="-",0,C38)-IF(TRIM(B38)="-",0,B38))+(IF(TRIM(E38)="-",0,E38)-IF(TRIM(D38)="-",0,D38))+(IF(TRIM(G38)="-",0,G38)-IF(TRIM(F38)="-",0,F38))+(IF(TRIM(I38)="-",0,I38)-IF(TRIM(H38)="-",0,H38))</f>
        <v>0</v>
      </c>
      <c r="L38" s="18" t="n">
        <f aca="false">IF(K38&gt;=J38,(IF((K38-J38)&gt;0.0075,K38-J38,0)),0) * IF(NOT(ISERROR(VLOOKUP($A38,'.'!$B$9:$B$21,1,0))),'.'!$E$4,IF((WEEKDAY($A38,1)=7),'.'!$C$4,IF((WEEKDAY($A38,1)=1),'.'!$D$4,1)))</f>
        <v>0</v>
      </c>
      <c r="M38" s="18" t="n">
        <f aca="false">IF(J38&gt;=K38,(IF((J38-K38)&gt;0.0075,J38-K38,0)),0)</f>
        <v>0</v>
      </c>
      <c r="N38" s="17" t="str">
        <f aca="false">IFERROR(VLOOKUP($A38,'.'!$B$9:$C$21,2,0),"")</f>
        <v/>
      </c>
      <c r="O38" s="28"/>
      <c r="P38" s="28"/>
      <c r="Q38" s="33"/>
      <c r="R38" s="10"/>
      <c r="S38" s="10"/>
      <c r="T38" s="0"/>
      <c r="U38" s="0"/>
      <c r="AC38" s="0"/>
    </row>
    <row r="39" customFormat="false" ht="13.4" hidden="false" customHeight="false" outlineLevel="0" collapsed="false">
      <c r="A39" s="16" t="n">
        <f aca="false">A38+1</f>
        <v>42406</v>
      </c>
      <c r="B39" s="17"/>
      <c r="C39" s="17"/>
      <c r="D39" s="17"/>
      <c r="E39" s="17"/>
      <c r="F39" s="17"/>
      <c r="G39" s="17"/>
      <c r="H39" s="17"/>
      <c r="I39" s="17"/>
      <c r="J39" s="18" t="n">
        <f aca="false">IF(OR(B39="",(WEEKDAY(A39,1)=1),(WEEKDAY(A39,1)=7), NOT(ISERROR(VLOOKUP($A39,'.'!$B$9:$B$21,1,0)))),0,'.'!$B$4)</f>
        <v>0</v>
      </c>
      <c r="K39" s="18" t="n">
        <f aca="false">(IF(TRIM(C39)="-",0,C39)-IF(TRIM(B39)="-",0,B39))+(IF(TRIM(E39)="-",0,E39)-IF(TRIM(D39)="-",0,D39))+(IF(TRIM(G39)="-",0,G39)-IF(TRIM(F39)="-",0,F39))+(IF(TRIM(I39)="-",0,I39)-IF(TRIM(H39)="-",0,H39))</f>
        <v>0</v>
      </c>
      <c r="L39" s="18" t="n">
        <f aca="false">IF(K39&gt;=J39,(IF((K39-J39)&gt;0.0075,K39-J39,0)),0) * IF(NOT(ISERROR(VLOOKUP($A39,'.'!$B$9:$B$21,1,0))),'.'!$E$4,IF((WEEKDAY($A39,1)=7),'.'!$C$4,IF((WEEKDAY($A39,1)=1),'.'!$D$4,1)))</f>
        <v>0</v>
      </c>
      <c r="M39" s="18" t="n">
        <f aca="false">IF(J39&gt;=K39,(IF((J39-K39)&gt;0.0075,J39-K39,0)),0)</f>
        <v>0</v>
      </c>
      <c r="N39" s="17" t="str">
        <f aca="false">IFERROR(VLOOKUP($A39,'.'!$B$9:$C$21,2,0),"")</f>
        <v/>
      </c>
      <c r="O39" s="23"/>
      <c r="P39" s="23"/>
      <c r="Q39" s="34"/>
      <c r="R39" s="10"/>
      <c r="S39" s="10"/>
      <c r="T39" s="0"/>
      <c r="U39" s="0"/>
      <c r="AC39" s="0"/>
    </row>
    <row r="40" customFormat="false" ht="13.4" hidden="false" customHeight="false" outlineLevel="0" collapsed="false">
      <c r="A40" s="16" t="n">
        <f aca="false">A39+1</f>
        <v>42407</v>
      </c>
      <c r="B40" s="17"/>
      <c r="C40" s="17"/>
      <c r="D40" s="17"/>
      <c r="E40" s="17"/>
      <c r="F40" s="17"/>
      <c r="G40" s="17"/>
      <c r="H40" s="17"/>
      <c r="I40" s="17"/>
      <c r="J40" s="18" t="n">
        <f aca="false">IF(OR(B40="",(WEEKDAY(A40,1)=1),(WEEKDAY(A40,1)=7), NOT(ISERROR(VLOOKUP($A40,'.'!$B$9:$B$21,1,0)))),0,'.'!$B$4)</f>
        <v>0</v>
      </c>
      <c r="K40" s="18" t="n">
        <f aca="false">(IF(TRIM(C40)="-",0,C40)-IF(TRIM(B40)="-",0,B40))+(IF(TRIM(E40)="-",0,E40)-IF(TRIM(D40)="-",0,D40))+(IF(TRIM(G40)="-",0,G40)-IF(TRIM(F40)="-",0,F40))+(IF(TRIM(I40)="-",0,I40)-IF(TRIM(H40)="-",0,H40))</f>
        <v>0</v>
      </c>
      <c r="L40" s="18" t="n">
        <f aca="false">IF(K40&gt;=J40,(IF((K40-J40)&gt;0.0075,K40-J40,0)),0) * IF(NOT(ISERROR(VLOOKUP($A40,'.'!$B$9:$B$21,1,0))),'.'!$E$4,IF((WEEKDAY($A40,1)=7),'.'!$C$4,IF((WEEKDAY($A40,1)=1),'.'!$D$4,1)))</f>
        <v>0</v>
      </c>
      <c r="M40" s="18" t="n">
        <f aca="false">IF(J40&gt;=K40,(IF((J40-K40)&gt;0.0075,J40-K40,0)),0)</f>
        <v>0</v>
      </c>
      <c r="N40" s="17" t="str">
        <f aca="false">IFERROR(VLOOKUP($A40,'.'!$B$9:$C$21,2,0),"")</f>
        <v/>
      </c>
      <c r="O40" s="10"/>
      <c r="P40" s="10"/>
      <c r="Q40" s="10"/>
      <c r="R40" s="10"/>
      <c r="S40" s="10"/>
      <c r="T40" s="0"/>
      <c r="U40" s="0"/>
      <c r="AC40" s="0"/>
    </row>
    <row r="41" customFormat="false" ht="12.8" hidden="false" customHeight="false" outlineLevel="0" collapsed="false">
      <c r="A41" s="16" t="n">
        <f aca="false">A40+1</f>
        <v>42408</v>
      </c>
      <c r="B41" s="17"/>
      <c r="C41" s="17"/>
      <c r="D41" s="17"/>
      <c r="E41" s="17"/>
      <c r="F41" s="17"/>
      <c r="G41" s="17"/>
      <c r="H41" s="17"/>
      <c r="I41" s="17"/>
      <c r="J41" s="18" t="n">
        <f aca="false">IF(OR(B41="",(WEEKDAY(A41,1)=1),(WEEKDAY(A41,1)=7), NOT(ISERROR(VLOOKUP($A41,'.'!$B$9:$B$21,1,0)))),0,'.'!$B$4)</f>
        <v>0</v>
      </c>
      <c r="K41" s="18" t="n">
        <f aca="false">(IF(TRIM(C41)="-",0,C41)-IF(TRIM(B41)="-",0,B41))+(IF(TRIM(E41)="-",0,E41)-IF(TRIM(D41)="-",0,D41))+(IF(TRIM(G41)="-",0,G41)-IF(TRIM(F41)="-",0,F41))+(IF(TRIM(I41)="-",0,I41)-IF(TRIM(H41)="-",0,H41))</f>
        <v>0</v>
      </c>
      <c r="L41" s="18" t="n">
        <f aca="false">IF(K41&gt;=J41,(IF((K41-J41)&gt;0.0075,K41-J41,0)),0) * IF(NOT(ISERROR(VLOOKUP($A41,'.'!$B$9:$B$21,1,0))),'.'!$E$4,IF((WEEKDAY($A41,1)=7),'.'!$C$4,IF((WEEKDAY($A41,1)=1),'.'!$D$4,1)))</f>
        <v>0</v>
      </c>
      <c r="M41" s="18" t="n">
        <f aca="false">IF(J41&gt;=K41,(IF((J41-K41)&gt;0.0075,J41-K41,0)),0)</f>
        <v>0</v>
      </c>
      <c r="N41" s="17" t="str">
        <f aca="false">IFERROR(VLOOKUP($A41,'.'!$B$9:$C$21,2,0),"")</f>
        <v/>
      </c>
      <c r="O41" s="10"/>
      <c r="P41" s="10"/>
      <c r="Q41" s="10"/>
      <c r="R41" s="10"/>
      <c r="S41" s="10"/>
      <c r="T41" s="0"/>
      <c r="U41" s="0"/>
      <c r="AC41" s="0"/>
    </row>
    <row r="42" customFormat="false" ht="12.8" hidden="false" customHeight="false" outlineLevel="0" collapsed="false">
      <c r="A42" s="16" t="n">
        <f aca="false">A41+1</f>
        <v>42409</v>
      </c>
      <c r="B42" s="17"/>
      <c r="C42" s="17"/>
      <c r="D42" s="17"/>
      <c r="E42" s="17"/>
      <c r="F42" s="17"/>
      <c r="G42" s="17"/>
      <c r="H42" s="17"/>
      <c r="I42" s="17"/>
      <c r="J42" s="18" t="n">
        <f aca="false">IF(OR(B42="",(WEEKDAY(A42,1)=1),(WEEKDAY(A42,1)=7), NOT(ISERROR(VLOOKUP($A42,'.'!$B$9:$B$21,1,0)))),0,'.'!$B$4)</f>
        <v>0</v>
      </c>
      <c r="K42" s="18" t="n">
        <f aca="false">(IF(TRIM(C42)="-",0,C42)-IF(TRIM(B42)="-",0,B42))+(IF(TRIM(E42)="-",0,E42)-IF(TRIM(D42)="-",0,D42))+(IF(TRIM(G42)="-",0,G42)-IF(TRIM(F42)="-",0,F42))+(IF(TRIM(I42)="-",0,I42)-IF(TRIM(H42)="-",0,H42))</f>
        <v>0</v>
      </c>
      <c r="L42" s="18" t="n">
        <f aca="false">IF(K42&gt;=J42,(IF((K42-J42)&gt;0.0075,K42-J42,0)),0) * IF(NOT(ISERROR(VLOOKUP($A42,'.'!$B$9:$B$21,1,0))),'.'!$E$4,IF((WEEKDAY($A42,1)=7),'.'!$C$4,IF((WEEKDAY($A42,1)=1),'.'!$D$4,1)))</f>
        <v>0</v>
      </c>
      <c r="M42" s="18" t="n">
        <f aca="false">IF(J42&gt;=K42,(IF((J42-K42)&gt;0.0075,J42-K42,0)),0)</f>
        <v>0</v>
      </c>
      <c r="N42" s="17" t="str">
        <f aca="false">IFERROR(VLOOKUP($A42,'.'!$B$9:$C$21,2,0),"")</f>
        <v>Carnaval</v>
      </c>
      <c r="O42" s="10"/>
      <c r="P42" s="10"/>
      <c r="Q42" s="10"/>
      <c r="R42" s="10"/>
      <c r="S42" s="10"/>
      <c r="T42" s="0"/>
      <c r="U42" s="0"/>
      <c r="AC42" s="0"/>
    </row>
    <row r="43" customFormat="false" ht="12.8" hidden="false" customHeight="false" outlineLevel="0" collapsed="false">
      <c r="A43" s="16" t="n">
        <f aca="false">A42+1</f>
        <v>42410</v>
      </c>
      <c r="B43" s="17"/>
      <c r="C43" s="17"/>
      <c r="D43" s="17"/>
      <c r="E43" s="17"/>
      <c r="F43" s="17"/>
      <c r="G43" s="17"/>
      <c r="H43" s="17"/>
      <c r="I43" s="17"/>
      <c r="J43" s="18" t="n">
        <f aca="false">IF(OR(B43="",(WEEKDAY(A43,1)=1),(WEEKDAY(A43,1)=7), NOT(ISERROR(VLOOKUP($A43,'.'!$B$9:$B$21,1,0)))),0,'.'!$B$4)</f>
        <v>0</v>
      </c>
      <c r="K43" s="18" t="n">
        <f aca="false">(IF(TRIM(C43)="-",0,C43)-IF(TRIM(B43)="-",0,B43))+(IF(TRIM(E43)="-",0,E43)-IF(TRIM(D43)="-",0,D43))+(IF(TRIM(G43)="-",0,G43)-IF(TRIM(F43)="-",0,F43))+(IF(TRIM(I43)="-",0,I43)-IF(TRIM(H43)="-",0,H43))</f>
        <v>0</v>
      </c>
      <c r="L43" s="18" t="n">
        <f aca="false">IF(K43&gt;=J43,(IF((K43-J43)&gt;0.0075,K43-J43,0)),0) * IF(NOT(ISERROR(VLOOKUP($A43,'.'!$B$9:$B$21,1,0))),'.'!$E$4,IF((WEEKDAY($A43,1)=7),'.'!$C$4,IF((WEEKDAY($A43,1)=1),'.'!$D$4,1)))</f>
        <v>0</v>
      </c>
      <c r="M43" s="18" t="n">
        <f aca="false">IF(J43&gt;=K43,(IF((J43-K43)&gt;0.0075,J43-K43,0)),0)</f>
        <v>0</v>
      </c>
      <c r="N43" s="17" t="str">
        <f aca="false">IFERROR(VLOOKUP($A43,'.'!$B$9:$C$21,2,0),"")</f>
        <v/>
      </c>
      <c r="O43" s="7"/>
      <c r="P43" s="7"/>
      <c r="Q43" s="33"/>
      <c r="R43" s="10"/>
      <c r="S43" s="10"/>
      <c r="T43" s="0"/>
      <c r="U43" s="0"/>
      <c r="AC43" s="0"/>
    </row>
    <row r="44" customFormat="false" ht="12.8" hidden="false" customHeight="false" outlineLevel="0" collapsed="false">
      <c r="A44" s="16" t="n">
        <f aca="false">A43+1</f>
        <v>42411</v>
      </c>
      <c r="B44" s="17"/>
      <c r="C44" s="17"/>
      <c r="D44" s="17"/>
      <c r="E44" s="17"/>
      <c r="F44" s="17"/>
      <c r="G44" s="17"/>
      <c r="H44" s="17"/>
      <c r="I44" s="17"/>
      <c r="J44" s="18" t="n">
        <f aca="false">IF(OR(B44="",(WEEKDAY(A44,1)=1),(WEEKDAY(A44,1)=7), NOT(ISERROR(VLOOKUP($A44,'.'!$B$9:$B$21,1,0)))),0,'.'!$B$4)</f>
        <v>0</v>
      </c>
      <c r="K44" s="18" t="n">
        <f aca="false">(IF(TRIM(C44)="-",0,C44)-IF(TRIM(B44)="-",0,B44))+(IF(TRIM(E44)="-",0,E44)-IF(TRIM(D44)="-",0,D44))+(IF(TRIM(G44)="-",0,G44)-IF(TRIM(F44)="-",0,F44))+(IF(TRIM(I44)="-",0,I44)-IF(TRIM(H44)="-",0,H44))</f>
        <v>0</v>
      </c>
      <c r="L44" s="18" t="n">
        <f aca="false">IF(K44&gt;=J44,(IF((K44-J44)&gt;0.0075,K44-J44,0)),0) * IF(NOT(ISERROR(VLOOKUP($A44,'.'!$B$9:$B$21,1,0))),'.'!$E$4,IF((WEEKDAY($A44,1)=7),'.'!$C$4,IF((WEEKDAY($A44,1)=1),'.'!$D$4,1)))</f>
        <v>0</v>
      </c>
      <c r="M44" s="18" t="n">
        <f aca="false">IF(J44&gt;=K44,(IF((J44-K44)&gt;0.0075,J44-K44,0)),0)</f>
        <v>0</v>
      </c>
      <c r="N44" s="17" t="str">
        <f aca="false">IFERROR(VLOOKUP($A44,'.'!$B$9:$C$21,2,0),"")</f>
        <v/>
      </c>
      <c r="O44" s="23"/>
      <c r="P44" s="23"/>
      <c r="Q44" s="34"/>
      <c r="R44" s="10"/>
      <c r="S44" s="10"/>
      <c r="T44" s="0"/>
      <c r="U44" s="0"/>
      <c r="AC44" s="0"/>
    </row>
    <row r="45" customFormat="false" ht="12.8" hidden="false" customHeight="false" outlineLevel="0" collapsed="false">
      <c r="A45" s="16" t="n">
        <f aca="false">A44+1</f>
        <v>42412</v>
      </c>
      <c r="B45" s="17"/>
      <c r="C45" s="17"/>
      <c r="D45" s="17"/>
      <c r="E45" s="17"/>
      <c r="F45" s="17"/>
      <c r="G45" s="17"/>
      <c r="H45" s="17"/>
      <c r="I45" s="17"/>
      <c r="J45" s="18" t="n">
        <f aca="false">IF(OR(B45="",(WEEKDAY(A45,1)=1),(WEEKDAY(A45,1)=7), NOT(ISERROR(VLOOKUP($A45,'.'!$B$9:$B$21,1,0)))),0,'.'!$B$4)</f>
        <v>0</v>
      </c>
      <c r="K45" s="18" t="n">
        <f aca="false">(IF(TRIM(C45)="-",0,C45)-IF(TRIM(B45)="-",0,B45))+(IF(TRIM(E45)="-",0,E45)-IF(TRIM(D45)="-",0,D45))+(IF(TRIM(G45)="-",0,G45)-IF(TRIM(F45)="-",0,F45))+(IF(TRIM(I45)="-",0,I45)-IF(TRIM(H45)="-",0,H45))</f>
        <v>0</v>
      </c>
      <c r="L45" s="18" t="n">
        <f aca="false">IF(K45&gt;=J45,(IF((K45-J45)&gt;0.0075,K45-J45,0)),0) * IF(NOT(ISERROR(VLOOKUP($A45,'.'!$B$9:$B$21,1,0))),'.'!$E$4,IF((WEEKDAY($A45,1)=7),'.'!$C$4,IF((WEEKDAY($A45,1)=1),'.'!$D$4,1)))</f>
        <v>0</v>
      </c>
      <c r="M45" s="18" t="n">
        <f aca="false">IF(J45&gt;=K45,(IF((J45-K45)&gt;0.0075,J45-K45,0)),0)</f>
        <v>0</v>
      </c>
      <c r="N45" s="17" t="str">
        <f aca="false">IFERROR(VLOOKUP($A45,'.'!$B$9:$C$21,2,0),"")</f>
        <v/>
      </c>
      <c r="O45" s="0"/>
      <c r="P45" s="0"/>
      <c r="Q45" s="0"/>
      <c r="R45" s="0"/>
      <c r="S45" s="0"/>
      <c r="T45" s="0"/>
      <c r="U45" s="0"/>
      <c r="AC45" s="0"/>
    </row>
    <row r="46" customFormat="false" ht="13.4" hidden="false" customHeight="false" outlineLevel="0" collapsed="false">
      <c r="A46" s="16" t="n">
        <f aca="false">A45+1</f>
        <v>42413</v>
      </c>
      <c r="B46" s="17"/>
      <c r="C46" s="17"/>
      <c r="D46" s="17"/>
      <c r="E46" s="17"/>
      <c r="F46" s="17"/>
      <c r="G46" s="17"/>
      <c r="H46" s="17"/>
      <c r="I46" s="17"/>
      <c r="J46" s="18" t="n">
        <f aca="false">IF(OR(B46="",(WEEKDAY(A46,1)=1),(WEEKDAY(A46,1)=7), NOT(ISERROR(VLOOKUP($A46,'.'!$B$9:$B$21,1,0)))),0,'.'!$B$4)</f>
        <v>0</v>
      </c>
      <c r="K46" s="18" t="n">
        <f aca="false">(IF(TRIM(C46)="-",0,C46)-IF(TRIM(B46)="-",0,B46))+(IF(TRIM(E46)="-",0,E46)-IF(TRIM(D46)="-",0,D46))+(IF(TRIM(G46)="-",0,G46)-IF(TRIM(F46)="-",0,F46))+(IF(TRIM(I46)="-",0,I46)-IF(TRIM(H46)="-",0,H46))</f>
        <v>0</v>
      </c>
      <c r="L46" s="18" t="n">
        <f aca="false">IF(K46&gt;=J46,(IF((K46-J46)&gt;0.0075,K46-J46,0)),0) * IF(NOT(ISERROR(VLOOKUP($A46,'.'!$B$9:$B$21,1,0))),'.'!$E$4,IF((WEEKDAY($A46,1)=7),'.'!$C$4,IF((WEEKDAY($A46,1)=1),'.'!$D$4,1)))</f>
        <v>0</v>
      </c>
      <c r="M46" s="18" t="n">
        <f aca="false">IF(J46&gt;=K46,(IF((J46-K46)&gt;0.0075,J46-K46,0)),0)</f>
        <v>0</v>
      </c>
      <c r="N46" s="17" t="str">
        <f aca="false">IFERROR(VLOOKUP($A46,'.'!$B$9:$C$21,2,0),"")</f>
        <v/>
      </c>
      <c r="O46" s="23"/>
      <c r="P46" s="23"/>
      <c r="Q46" s="8"/>
      <c r="R46" s="10"/>
      <c r="S46" s="8"/>
      <c r="T46" s="27"/>
      <c r="U46" s="0"/>
      <c r="AC46" s="0"/>
    </row>
    <row r="47" customFormat="false" ht="13.4" hidden="false" customHeight="false" outlineLevel="0" collapsed="false">
      <c r="A47" s="16" t="n">
        <f aca="false">A46+1</f>
        <v>42414</v>
      </c>
      <c r="B47" s="17"/>
      <c r="C47" s="17"/>
      <c r="D47" s="17"/>
      <c r="E47" s="17"/>
      <c r="F47" s="17"/>
      <c r="G47" s="17"/>
      <c r="H47" s="17"/>
      <c r="I47" s="17"/>
      <c r="J47" s="18" t="n">
        <f aca="false">IF(OR(B47="",(WEEKDAY(A47,1)=1),(WEEKDAY(A47,1)=7), NOT(ISERROR(VLOOKUP($A47,'.'!$B$9:$B$21,1,0)))),0,'.'!$B$4)</f>
        <v>0</v>
      </c>
      <c r="K47" s="18" t="n">
        <f aca="false">(IF(TRIM(C47)="-",0,C47)-IF(TRIM(B47)="-",0,B47))+(IF(TRIM(E47)="-",0,E47)-IF(TRIM(D47)="-",0,D47))+(IF(TRIM(G47)="-",0,G47)-IF(TRIM(F47)="-",0,F47))+(IF(TRIM(I47)="-",0,I47)-IF(TRIM(H47)="-",0,H47))</f>
        <v>0</v>
      </c>
      <c r="L47" s="18" t="n">
        <f aca="false">IF(K47&gt;=J47,(IF((K47-J47)&gt;0.0075,K47-J47,0)),0) * IF(NOT(ISERROR(VLOOKUP($A47,'.'!$B$9:$B$21,1,0))),'.'!$E$4,IF((WEEKDAY($A47,1)=7),'.'!$C$4,IF((WEEKDAY($A47,1)=1),'.'!$D$4,1)))</f>
        <v>0</v>
      </c>
      <c r="M47" s="18" t="n">
        <f aca="false">IF(J47&gt;=K47,(IF((J47-K47)&gt;0.0075,J47-K47,0)),0)</f>
        <v>0</v>
      </c>
      <c r="N47" s="17" t="str">
        <f aca="false">IFERROR(VLOOKUP($A47,'.'!$B$9:$C$21,2,0),"")</f>
        <v/>
      </c>
      <c r="O47" s="38"/>
      <c r="P47" s="38"/>
      <c r="Q47" s="31"/>
      <c r="R47" s="32"/>
      <c r="S47" s="31"/>
      <c r="T47" s="27"/>
      <c r="U47" s="0"/>
      <c r="AC47" s="0"/>
    </row>
    <row r="48" customFormat="false" ht="12.8" hidden="false" customHeight="false" outlineLevel="0" collapsed="false">
      <c r="A48" s="16" t="n">
        <f aca="false">A47+1</f>
        <v>42415</v>
      </c>
      <c r="B48" s="17"/>
      <c r="C48" s="17"/>
      <c r="D48" s="17"/>
      <c r="E48" s="17"/>
      <c r="F48" s="17"/>
      <c r="G48" s="17"/>
      <c r="H48" s="17"/>
      <c r="I48" s="17"/>
      <c r="J48" s="18" t="n">
        <f aca="false">IF(OR(B48="",(WEEKDAY(A48,1)=1),(WEEKDAY(A48,1)=7), NOT(ISERROR(VLOOKUP($A48,'.'!$B$9:$B$21,1,0)))),0,'.'!$B$4)</f>
        <v>0</v>
      </c>
      <c r="K48" s="18" t="n">
        <f aca="false">(IF(TRIM(C48)="-",0,C48)-IF(TRIM(B48)="-",0,B48))+(IF(TRIM(E48)="-",0,E48)-IF(TRIM(D48)="-",0,D48))+(IF(TRIM(G48)="-",0,G48)-IF(TRIM(F48)="-",0,F48))+(IF(TRIM(I48)="-",0,I48)-IF(TRIM(H48)="-",0,H48))</f>
        <v>0</v>
      </c>
      <c r="L48" s="18" t="n">
        <f aca="false">IF(K48&gt;=J48,(IF((K48-J48)&gt;0.0075,K48-J48,0)),0) * IF(NOT(ISERROR(VLOOKUP($A48,'.'!$B$9:$B$21,1,0))),'.'!$E$4,IF((WEEKDAY($A48,1)=7),'.'!$C$4,IF((WEEKDAY($A48,1)=1),'.'!$D$4,1)))</f>
        <v>0</v>
      </c>
      <c r="M48" s="18" t="n">
        <f aca="false">IF(J48&gt;=K48,(IF((J48-K48)&gt;0.0075,J48-K48,0)),0)</f>
        <v>0</v>
      </c>
      <c r="N48" s="17" t="str">
        <f aca="false">IFERROR(VLOOKUP($A48,'.'!$B$9:$C$21,2,0),"")</f>
        <v/>
      </c>
      <c r="O48" s="10"/>
      <c r="P48" s="10"/>
      <c r="Q48" s="10"/>
      <c r="R48" s="10"/>
      <c r="S48" s="10"/>
      <c r="T48" s="27"/>
      <c r="U48" s="0"/>
      <c r="AC48" s="0"/>
    </row>
    <row r="49" customFormat="false" ht="12.8" hidden="false" customHeight="false" outlineLevel="0" collapsed="false">
      <c r="A49" s="16" t="n">
        <f aca="false">A48+1</f>
        <v>42416</v>
      </c>
      <c r="B49" s="17"/>
      <c r="C49" s="17"/>
      <c r="D49" s="17"/>
      <c r="E49" s="17"/>
      <c r="F49" s="17"/>
      <c r="G49" s="17"/>
      <c r="H49" s="17"/>
      <c r="I49" s="17"/>
      <c r="J49" s="18" t="n">
        <f aca="false">IF(OR(B49="",(WEEKDAY(A49,1)=1),(WEEKDAY(A49,1)=7), NOT(ISERROR(VLOOKUP($A49,'.'!$B$9:$B$21,1,0)))),0,'.'!$B$4)</f>
        <v>0</v>
      </c>
      <c r="K49" s="18" t="n">
        <f aca="false">(IF(TRIM(C49)="-",0,C49)-IF(TRIM(B49)="-",0,B49))+(IF(TRIM(E49)="-",0,E49)-IF(TRIM(D49)="-",0,D49))+(IF(TRIM(G49)="-",0,G49)-IF(TRIM(F49)="-",0,F49))+(IF(TRIM(I49)="-",0,I49)-IF(TRIM(H49)="-",0,H49))</f>
        <v>0</v>
      </c>
      <c r="L49" s="18" t="n">
        <f aca="false">IF(K49&gt;=J49,(IF((K49-J49)&gt;0.0075,K49-J49,0)),0) * IF(NOT(ISERROR(VLOOKUP($A49,'.'!$B$9:$B$21,1,0))),'.'!$E$4,IF((WEEKDAY($A49,1)=7),'.'!$C$4,IF((WEEKDAY($A49,1)=1),'.'!$D$4,1)))</f>
        <v>0</v>
      </c>
      <c r="M49" s="18" t="n">
        <f aca="false">IF(J49&gt;=K49,(IF((J49-K49)&gt;0.0075,J49-K49,0)),0)</f>
        <v>0</v>
      </c>
      <c r="N49" s="17" t="str">
        <f aca="false">IFERROR(VLOOKUP($A49,'.'!$B$9:$C$21,2,0),"")</f>
        <v/>
      </c>
      <c r="O49" s="10"/>
      <c r="P49" s="10"/>
      <c r="Q49" s="10"/>
      <c r="R49" s="10"/>
      <c r="S49" s="10"/>
      <c r="T49" s="0"/>
      <c r="U49" s="0"/>
      <c r="AC49" s="0"/>
    </row>
    <row r="50" customFormat="false" ht="12.8" hidden="false" customHeight="false" outlineLevel="0" collapsed="false">
      <c r="A50" s="16" t="n">
        <f aca="false">A49+1</f>
        <v>42417</v>
      </c>
      <c r="B50" s="17"/>
      <c r="C50" s="17"/>
      <c r="D50" s="17"/>
      <c r="E50" s="17"/>
      <c r="F50" s="17"/>
      <c r="G50" s="17"/>
      <c r="H50" s="17"/>
      <c r="I50" s="17"/>
      <c r="J50" s="18" t="n">
        <f aca="false">IF(OR(B50="",(WEEKDAY(A50,1)=1),(WEEKDAY(A50,1)=7), NOT(ISERROR(VLOOKUP($A50,'.'!$B$9:$B$21,1,0)))),0,'.'!$B$4)</f>
        <v>0</v>
      </c>
      <c r="K50" s="18" t="n">
        <f aca="false">(IF(TRIM(C50)="-",0,C50)-IF(TRIM(B50)="-",0,B50))+(IF(TRIM(E50)="-",0,E50)-IF(TRIM(D50)="-",0,D50))+(IF(TRIM(G50)="-",0,G50)-IF(TRIM(F50)="-",0,F50))+(IF(TRIM(I50)="-",0,I50)-IF(TRIM(H50)="-",0,H50))</f>
        <v>0</v>
      </c>
      <c r="L50" s="18" t="n">
        <f aca="false">IF(K50&gt;=J50,(IF((K50-J50)&gt;0.0075,K50-J50,0)),0) * IF(NOT(ISERROR(VLOOKUP($A50,'.'!$B$9:$B$21,1,0))),'.'!$E$4,IF((WEEKDAY($A50,1)=7),'.'!$C$4,IF((WEEKDAY($A50,1)=1),'.'!$D$4,1)))</f>
        <v>0</v>
      </c>
      <c r="M50" s="18" t="n">
        <f aca="false">IF(J50&gt;=K50,(IF((J50-K50)&gt;0.0075,J50-K50,0)),0)</f>
        <v>0</v>
      </c>
      <c r="N50" s="17" t="str">
        <f aca="false">IFERROR(VLOOKUP($A50,'.'!$B$9:$C$21,2,0),"")</f>
        <v/>
      </c>
      <c r="O50" s="7"/>
      <c r="P50" s="7"/>
      <c r="Q50" s="33"/>
      <c r="R50" s="10"/>
      <c r="S50" s="10"/>
      <c r="T50" s="0"/>
      <c r="U50" s="0"/>
      <c r="AC50" s="0"/>
    </row>
    <row r="51" customFormat="false" ht="12.8" hidden="false" customHeight="false" outlineLevel="0" collapsed="false">
      <c r="A51" s="16" t="n">
        <f aca="false">A50+1</f>
        <v>42418</v>
      </c>
      <c r="B51" s="17"/>
      <c r="C51" s="17"/>
      <c r="D51" s="17"/>
      <c r="E51" s="17"/>
      <c r="F51" s="17"/>
      <c r="G51" s="17"/>
      <c r="H51" s="17"/>
      <c r="I51" s="17"/>
      <c r="J51" s="18" t="n">
        <f aca="false">IF(OR(B51="",(WEEKDAY(A51,1)=1),(WEEKDAY(A51,1)=7), NOT(ISERROR(VLOOKUP($A51,'.'!$B$9:$B$21,1,0)))),0,'.'!$B$4)</f>
        <v>0</v>
      </c>
      <c r="K51" s="18" t="n">
        <f aca="false">(IF(TRIM(C51)="-",0,C51)-IF(TRIM(B51)="-",0,B51))+(IF(TRIM(E51)="-",0,E51)-IF(TRIM(D51)="-",0,D51))+(IF(TRIM(G51)="-",0,G51)-IF(TRIM(F51)="-",0,F51))+(IF(TRIM(I51)="-",0,I51)-IF(TRIM(H51)="-",0,H51))</f>
        <v>0</v>
      </c>
      <c r="L51" s="18" t="n">
        <f aca="false">IF(K51&gt;=J51,(IF((K51-J51)&gt;0.0075,K51-J51,0)),0) * IF(NOT(ISERROR(VLOOKUP($A51,'.'!$B$9:$B$21,1,0))),'.'!$E$4,IF((WEEKDAY($A51,1)=7),'.'!$C$4,IF((WEEKDAY($A51,1)=1),'.'!$D$4,1)))</f>
        <v>0</v>
      </c>
      <c r="M51" s="18" t="n">
        <f aca="false">IF(J51&gt;=K51,(IF((J51-K51)&gt;0.0075,J51-K51,0)),0)</f>
        <v>0</v>
      </c>
      <c r="N51" s="17" t="str">
        <f aca="false">IFERROR(VLOOKUP($A51,'.'!$B$9:$C$21,2,0),"")</f>
        <v/>
      </c>
      <c r="O51" s="23"/>
      <c r="P51" s="23"/>
      <c r="Q51" s="34"/>
      <c r="R51" s="10"/>
      <c r="S51" s="10"/>
      <c r="T51" s="0"/>
      <c r="U51" s="0"/>
      <c r="AC51" s="0"/>
    </row>
    <row r="52" customFormat="false" ht="12.8" hidden="false" customHeight="false" outlineLevel="0" collapsed="false">
      <c r="A52" s="16" t="n">
        <f aca="false">A51+1</f>
        <v>42419</v>
      </c>
      <c r="B52" s="17"/>
      <c r="C52" s="17"/>
      <c r="D52" s="17"/>
      <c r="E52" s="17"/>
      <c r="F52" s="17"/>
      <c r="G52" s="17"/>
      <c r="H52" s="17"/>
      <c r="I52" s="17"/>
      <c r="J52" s="18" t="n">
        <f aca="false">IF(OR(B52="",(WEEKDAY(A52,1)=1),(WEEKDAY(A52,1)=7), NOT(ISERROR(VLOOKUP($A52,'.'!$B$9:$B$21,1,0)))),0,'.'!$B$4)</f>
        <v>0</v>
      </c>
      <c r="K52" s="18" t="n">
        <f aca="false">(IF(TRIM(C52)="-",0,C52)-IF(TRIM(B52)="-",0,B52))+(IF(TRIM(E52)="-",0,E52)-IF(TRIM(D52)="-",0,D52))+(IF(TRIM(G52)="-",0,G52)-IF(TRIM(F52)="-",0,F52))+(IF(TRIM(I52)="-",0,I52)-IF(TRIM(H52)="-",0,H52))</f>
        <v>0</v>
      </c>
      <c r="L52" s="18" t="n">
        <f aca="false">IF(K52&gt;=J52,(IF((K52-J52)&gt;0.0075,K52-J52,0)),0) * IF(NOT(ISERROR(VLOOKUP($A52,'.'!$B$9:$B$21,1,0))),'.'!$E$4,IF((WEEKDAY($A52,1)=7),'.'!$C$4,IF((WEEKDAY($A52,1)=1),'.'!$D$4,1)))</f>
        <v>0</v>
      </c>
      <c r="M52" s="18" t="n">
        <f aca="false">IF(J52&gt;=K52,(IF((J52-K52)&gt;0.0075,J52-K52,0)),0)</f>
        <v>0</v>
      </c>
      <c r="N52" s="17" t="str">
        <f aca="false">IFERROR(VLOOKUP($A52,'.'!$B$9:$C$21,2,0),"")</f>
        <v/>
      </c>
      <c r="O52" s="7"/>
      <c r="P52" s="7"/>
      <c r="Q52" s="33"/>
      <c r="R52" s="10"/>
      <c r="S52" s="10"/>
      <c r="T52" s="0"/>
      <c r="U52" s="0"/>
      <c r="AC52" s="0"/>
    </row>
    <row r="53" customFormat="false" ht="13.4" hidden="false" customHeight="false" outlineLevel="0" collapsed="false">
      <c r="A53" s="16" t="n">
        <f aca="false">A52+1</f>
        <v>42420</v>
      </c>
      <c r="B53" s="17"/>
      <c r="C53" s="17"/>
      <c r="D53" s="17"/>
      <c r="E53" s="17"/>
      <c r="F53" s="17"/>
      <c r="G53" s="17"/>
      <c r="H53" s="17"/>
      <c r="I53" s="17"/>
      <c r="J53" s="18" t="n">
        <f aca="false">IF(OR(B53="",(WEEKDAY(A53,1)=1),(WEEKDAY(A53,1)=7), NOT(ISERROR(VLOOKUP($A53,'.'!$B$9:$B$21,1,0)))),0,'.'!$B$4)</f>
        <v>0</v>
      </c>
      <c r="K53" s="18" t="n">
        <f aca="false">(IF(TRIM(C53)="-",0,C53)-IF(TRIM(B53)="-",0,B53))+(IF(TRIM(E53)="-",0,E53)-IF(TRIM(D53)="-",0,D53))+(IF(TRIM(G53)="-",0,G53)-IF(TRIM(F53)="-",0,F53))+(IF(TRIM(I53)="-",0,I53)-IF(TRIM(H53)="-",0,H53))</f>
        <v>0</v>
      </c>
      <c r="L53" s="18" t="n">
        <f aca="false">IF(K53&gt;=J53,(IF((K53-J53)&gt;0.0075,K53-J53,0)),0) * IF(NOT(ISERROR(VLOOKUP($A53,'.'!$B$9:$B$21,1,0))),'.'!$E$4,IF((WEEKDAY($A53,1)=7),'.'!$C$4,IF((WEEKDAY($A53,1)=1),'.'!$D$4,1)))</f>
        <v>0</v>
      </c>
      <c r="M53" s="18" t="n">
        <f aca="false">IF(J53&gt;=K53,(IF((J53-K53)&gt;0.0075,J53-K53,0)),0)</f>
        <v>0</v>
      </c>
      <c r="N53" s="17" t="str">
        <f aca="false">IFERROR(VLOOKUP($A53,'.'!$B$9:$C$21,2,0),"")</f>
        <v/>
      </c>
      <c r="O53" s="23"/>
      <c r="P53" s="23"/>
      <c r="Q53" s="34"/>
      <c r="R53" s="10"/>
      <c r="S53" s="10"/>
      <c r="T53" s="0"/>
      <c r="U53" s="0"/>
      <c r="AC53" s="0"/>
    </row>
    <row r="54" customFormat="false" ht="13.4" hidden="false" customHeight="false" outlineLevel="0" collapsed="false">
      <c r="A54" s="16" t="n">
        <f aca="false">A53+1</f>
        <v>42421</v>
      </c>
      <c r="B54" s="17"/>
      <c r="C54" s="17"/>
      <c r="D54" s="17"/>
      <c r="E54" s="17"/>
      <c r="F54" s="17"/>
      <c r="G54" s="17"/>
      <c r="H54" s="17"/>
      <c r="I54" s="17"/>
      <c r="J54" s="18" t="n">
        <f aca="false">IF(OR(B54="",(WEEKDAY(A54,1)=1),(WEEKDAY(A54,1)=7), NOT(ISERROR(VLOOKUP($A54,'.'!$B$9:$B$21,1,0)))),0,'.'!$B$4)</f>
        <v>0</v>
      </c>
      <c r="K54" s="18" t="n">
        <f aca="false">(IF(TRIM(C54)="-",0,C54)-IF(TRIM(B54)="-",0,B54))+(IF(TRIM(E54)="-",0,E54)-IF(TRIM(D54)="-",0,D54))+(IF(TRIM(G54)="-",0,G54)-IF(TRIM(F54)="-",0,F54))+(IF(TRIM(I54)="-",0,I54)-IF(TRIM(H54)="-",0,H54))</f>
        <v>0</v>
      </c>
      <c r="L54" s="18" t="n">
        <f aca="false">IF(K54&gt;=J54,(IF((K54-J54)&gt;0.0075,K54-J54,0)),0) * IF(NOT(ISERROR(VLOOKUP($A54,'.'!$B$9:$B$21,1,0))),'.'!$E$4,IF((WEEKDAY($A54,1)=7),'.'!$C$4,IF((WEEKDAY($A54,1)=1),'.'!$D$4,1)))</f>
        <v>0</v>
      </c>
      <c r="M54" s="18" t="n">
        <f aca="false">IF(J54&gt;=K54,(IF((J54-K54)&gt;0.0075,J54-K54,0)),0)</f>
        <v>0</v>
      </c>
      <c r="N54" s="17" t="str">
        <f aca="false">IFERROR(VLOOKUP($A54,'.'!$B$9:$C$21,2,0),"")</f>
        <v/>
      </c>
      <c r="O54" s="10"/>
      <c r="P54" s="10"/>
      <c r="Q54" s="10"/>
      <c r="R54" s="10"/>
      <c r="S54" s="10"/>
      <c r="T54" s="0"/>
      <c r="U54" s="0"/>
      <c r="AC54" s="0"/>
    </row>
    <row r="55" customFormat="false" ht="12.8" hidden="false" customHeight="false" outlineLevel="0" collapsed="false">
      <c r="A55" s="16" t="n">
        <f aca="false">A54+1</f>
        <v>42422</v>
      </c>
      <c r="B55" s="17"/>
      <c r="C55" s="17"/>
      <c r="D55" s="17"/>
      <c r="E55" s="17"/>
      <c r="F55" s="17"/>
      <c r="G55" s="17"/>
      <c r="H55" s="17"/>
      <c r="I55" s="17"/>
      <c r="J55" s="18" t="n">
        <f aca="false">IF(OR(B55="",(WEEKDAY(A55,1)=1),(WEEKDAY(A55,1)=7), NOT(ISERROR(VLOOKUP($A55,'.'!$B$9:$B$21,1,0)))),0,'.'!$B$4)</f>
        <v>0</v>
      </c>
      <c r="K55" s="18" t="n">
        <f aca="false">(IF(TRIM(C55)="-",0,C55)-IF(TRIM(B55)="-",0,B55))+(IF(TRIM(E55)="-",0,E55)-IF(TRIM(D55)="-",0,D55))+(IF(TRIM(G55)="-",0,G55)-IF(TRIM(F55)="-",0,F55))+(IF(TRIM(I55)="-",0,I55)-IF(TRIM(H55)="-",0,H55))</f>
        <v>0</v>
      </c>
      <c r="L55" s="18" t="n">
        <f aca="false">IF(K55&gt;=J55,(IF((K55-J55)&gt;0.0075,K55-J55,0)),0) * IF(NOT(ISERROR(VLOOKUP($A55,'.'!$B$9:$B$21,1,0))),'.'!$E$4,IF((WEEKDAY($A55,1)=7),'.'!$C$4,IF((WEEKDAY($A55,1)=1),'.'!$D$4,1)))</f>
        <v>0</v>
      </c>
      <c r="M55" s="18" t="n">
        <f aca="false">IF(J55&gt;=K55,(IF((J55-K55)&gt;0.0075,J55-K55,0)),0)</f>
        <v>0</v>
      </c>
      <c r="N55" s="17" t="str">
        <f aca="false">IFERROR(VLOOKUP($A55,'.'!$B$9:$C$21,2,0),"")</f>
        <v/>
      </c>
      <c r="O55" s="10"/>
      <c r="P55" s="10"/>
      <c r="Q55" s="10"/>
      <c r="R55" s="10"/>
      <c r="S55" s="10"/>
      <c r="T55" s="0"/>
      <c r="U55" s="0"/>
      <c r="AC55" s="0"/>
    </row>
    <row r="56" customFormat="false" ht="12.8" hidden="false" customHeight="false" outlineLevel="0" collapsed="false">
      <c r="A56" s="16" t="n">
        <f aca="false">A55+1</f>
        <v>42423</v>
      </c>
      <c r="B56" s="17"/>
      <c r="C56" s="17"/>
      <c r="D56" s="17"/>
      <c r="E56" s="17"/>
      <c r="F56" s="17"/>
      <c r="G56" s="17"/>
      <c r="H56" s="17"/>
      <c r="I56" s="17"/>
      <c r="J56" s="18" t="n">
        <f aca="false">IF(OR(B56="",(WEEKDAY(A56,1)=1),(WEEKDAY(A56,1)=7), NOT(ISERROR(VLOOKUP($A56,'.'!$B$9:$B$21,1,0)))),0,'.'!$B$4)</f>
        <v>0</v>
      </c>
      <c r="K56" s="18" t="n">
        <f aca="false">(IF(TRIM(C56)="-",0,C56)-IF(TRIM(B56)="-",0,B56))+(IF(TRIM(E56)="-",0,E56)-IF(TRIM(D56)="-",0,D56))+(IF(TRIM(G56)="-",0,G56)-IF(TRIM(F56)="-",0,F56))+(IF(TRIM(I56)="-",0,I56)-IF(TRIM(H56)="-",0,H56))</f>
        <v>0</v>
      </c>
      <c r="L56" s="18" t="n">
        <f aca="false">IF(K56&gt;=J56,(IF((K56-J56)&gt;0.0075,K56-J56,0)),0) * IF(NOT(ISERROR(VLOOKUP($A56,'.'!$B$9:$B$21,1,0))),'.'!$E$4,IF((WEEKDAY($A56,1)=7),'.'!$C$4,IF((WEEKDAY($A56,1)=1),'.'!$D$4,1)))</f>
        <v>0</v>
      </c>
      <c r="M56" s="18" t="n">
        <f aca="false">IF(J56&gt;=K56,(IF((J56-K56)&gt;0.0075,J56-K56,0)),0)</f>
        <v>0</v>
      </c>
      <c r="N56" s="17" t="str">
        <f aca="false">IFERROR(VLOOKUP($A56,'.'!$B$9:$C$21,2,0),"")</f>
        <v/>
      </c>
      <c r="O56" s="10"/>
      <c r="P56" s="10"/>
      <c r="Q56" s="10"/>
      <c r="R56" s="10"/>
      <c r="S56" s="10"/>
      <c r="T56" s="0"/>
      <c r="U56" s="0"/>
      <c r="AC56" s="0"/>
    </row>
    <row r="57" customFormat="false" ht="12.8" hidden="false" customHeight="false" outlineLevel="0" collapsed="false">
      <c r="A57" s="16" t="n">
        <f aca="false">A56+1</f>
        <v>42424</v>
      </c>
      <c r="B57" s="17"/>
      <c r="C57" s="17"/>
      <c r="D57" s="17"/>
      <c r="E57" s="17"/>
      <c r="F57" s="17"/>
      <c r="G57" s="17"/>
      <c r="H57" s="17"/>
      <c r="I57" s="17"/>
      <c r="J57" s="18" t="n">
        <f aca="false">IF(OR(B57="",(WEEKDAY(A57,1)=1),(WEEKDAY(A57,1)=7), NOT(ISERROR(VLOOKUP($A57,'.'!$B$9:$B$21,1,0)))),0,'.'!$B$4)</f>
        <v>0</v>
      </c>
      <c r="K57" s="18" t="n">
        <f aca="false">(IF(TRIM(C57)="-",0,C57)-IF(TRIM(B57)="-",0,B57))+(IF(TRIM(E57)="-",0,E57)-IF(TRIM(D57)="-",0,D57))+(IF(TRIM(G57)="-",0,G57)-IF(TRIM(F57)="-",0,F57))+(IF(TRIM(I57)="-",0,I57)-IF(TRIM(H57)="-",0,H57))</f>
        <v>0</v>
      </c>
      <c r="L57" s="18" t="n">
        <f aca="false">IF(K57&gt;=J57,(IF((K57-J57)&gt;0.0075,K57-J57,0)),0) * IF(NOT(ISERROR(VLOOKUP($A57,'.'!$B$9:$B$21,1,0))),'.'!$E$4,IF((WEEKDAY($A57,1)=7),'.'!$C$4,IF((WEEKDAY($A57,1)=1),'.'!$D$4,1)))</f>
        <v>0</v>
      </c>
      <c r="M57" s="18" t="n">
        <f aca="false">IF(J57&gt;=K57,(IF((J57-K57)&gt;0.0075,J57-K57,0)),0)</f>
        <v>0</v>
      </c>
      <c r="N57" s="17" t="str">
        <f aca="false">IFERROR(VLOOKUP($A57,'.'!$B$9:$C$21,2,0),"")</f>
        <v/>
      </c>
      <c r="O57" s="7"/>
      <c r="P57" s="7"/>
      <c r="Q57" s="33"/>
      <c r="R57" s="10"/>
      <c r="S57" s="10"/>
      <c r="T57" s="0"/>
      <c r="U57" s="0"/>
      <c r="AC57" s="0"/>
    </row>
    <row r="58" customFormat="false" ht="12.8" hidden="false" customHeight="false" outlineLevel="0" collapsed="false">
      <c r="A58" s="16" t="n">
        <f aca="false">A57+1</f>
        <v>42425</v>
      </c>
      <c r="B58" s="17"/>
      <c r="C58" s="17"/>
      <c r="D58" s="17"/>
      <c r="E58" s="17"/>
      <c r="F58" s="17"/>
      <c r="G58" s="17"/>
      <c r="H58" s="17"/>
      <c r="I58" s="17"/>
      <c r="J58" s="18" t="n">
        <f aca="false">IF(OR(B58="",(WEEKDAY(A58,1)=1),(WEEKDAY(A58,1)=7), NOT(ISERROR(VLOOKUP($A58,'.'!$B$9:$B$21,1,0)))),0,'.'!$B$4)</f>
        <v>0</v>
      </c>
      <c r="K58" s="18" t="n">
        <f aca="false">(IF(TRIM(C58)="-",0,C58)-IF(TRIM(B58)="-",0,B58))+(IF(TRIM(E58)="-",0,E58)-IF(TRIM(D58)="-",0,D58))+(IF(TRIM(G58)="-",0,G58)-IF(TRIM(F58)="-",0,F58))+(IF(TRIM(I58)="-",0,I58)-IF(TRIM(H58)="-",0,H58))</f>
        <v>0</v>
      </c>
      <c r="L58" s="18" t="n">
        <f aca="false">IF(K58&gt;=J58,(IF((K58-J58)&gt;0.0075,K58-J58,0)),0) * IF(NOT(ISERROR(VLOOKUP($A58,'.'!$B$9:$B$21,1,0))),'.'!$E$4,IF((WEEKDAY($A58,1)=7),'.'!$C$4,IF((WEEKDAY($A58,1)=1),'.'!$D$4,1)))</f>
        <v>0</v>
      </c>
      <c r="M58" s="18" t="n">
        <f aca="false">IF(J58&gt;=K58,(IF((J58-K58)&gt;0.0075,J58-K58,0)),0)</f>
        <v>0</v>
      </c>
      <c r="N58" s="17" t="str">
        <f aca="false">IFERROR(VLOOKUP($A58,'.'!$B$9:$C$21,2,0),"")</f>
        <v/>
      </c>
      <c r="O58" s="7"/>
      <c r="P58" s="7"/>
      <c r="Q58" s="33"/>
      <c r="R58" s="10"/>
      <c r="S58" s="10"/>
      <c r="T58" s="0"/>
      <c r="U58" s="0"/>
      <c r="AC58" s="0"/>
    </row>
    <row r="59" customFormat="false" ht="12.8" hidden="false" customHeight="false" outlineLevel="0" collapsed="false">
      <c r="A59" s="16" t="n">
        <f aca="false">A58+1</f>
        <v>42426</v>
      </c>
      <c r="B59" s="17"/>
      <c r="C59" s="17"/>
      <c r="D59" s="17"/>
      <c r="E59" s="17"/>
      <c r="F59" s="17"/>
      <c r="G59" s="17"/>
      <c r="H59" s="17"/>
      <c r="I59" s="17"/>
      <c r="J59" s="18" t="n">
        <f aca="false">IF(OR(B59="",(WEEKDAY(A59,1)=1),(WEEKDAY(A59,1)=7), NOT(ISERROR(VLOOKUP($A59,'.'!$B$9:$B$21,1,0)))),0,'.'!$B$4)</f>
        <v>0</v>
      </c>
      <c r="K59" s="18" t="n">
        <f aca="false">(IF(TRIM(C59)="-",0,C59)-IF(TRIM(B59)="-",0,B59))+(IF(TRIM(E59)="-",0,E59)-IF(TRIM(D59)="-",0,D59))+(IF(TRIM(G59)="-",0,G59)-IF(TRIM(F59)="-",0,F59))+(IF(TRIM(I59)="-",0,I59)-IF(TRIM(H59)="-",0,H59))</f>
        <v>0</v>
      </c>
      <c r="L59" s="18" t="n">
        <f aca="false">IF(K59&gt;=J59,(IF((K59-J59)&gt;0.0075,K59-J59,0)),0) * IF(NOT(ISERROR(VLOOKUP($A59,'.'!$B$9:$B$21,1,0))),'.'!$E$4,IF((WEEKDAY($A59,1)=7),'.'!$C$4,IF((WEEKDAY($A59,1)=1),'.'!$D$4,1)))</f>
        <v>0</v>
      </c>
      <c r="M59" s="18" t="n">
        <f aca="false">IF(J59&gt;=K59,(IF((J59-K59)&gt;0.0075,J59-K59,0)),0)</f>
        <v>0</v>
      </c>
      <c r="N59" s="17" t="str">
        <f aca="false">IFERROR(VLOOKUP($A59,'.'!$B$9:$C$21,2,0),"")</f>
        <v/>
      </c>
      <c r="O59" s="23"/>
      <c r="P59" s="23"/>
      <c r="Q59" s="34"/>
      <c r="R59" s="10"/>
      <c r="S59" s="10"/>
      <c r="T59" s="0"/>
      <c r="U59" s="0"/>
      <c r="AC59" s="0"/>
    </row>
    <row r="60" customFormat="false" ht="13.4" hidden="false" customHeight="false" outlineLevel="0" collapsed="false">
      <c r="A60" s="16" t="n">
        <f aca="false">A59+1</f>
        <v>42427</v>
      </c>
      <c r="B60" s="17"/>
      <c r="C60" s="17"/>
      <c r="D60" s="17"/>
      <c r="E60" s="17"/>
      <c r="F60" s="17"/>
      <c r="G60" s="17"/>
      <c r="H60" s="17"/>
      <c r="I60" s="17"/>
      <c r="J60" s="18" t="n">
        <f aca="false">IF(OR(B60="",(WEEKDAY(A60,1)=1),(WEEKDAY(A60,1)=7), NOT(ISERROR(VLOOKUP($A60,'.'!$B$9:$B$21,1,0)))),0,'.'!$B$4)</f>
        <v>0</v>
      </c>
      <c r="K60" s="18" t="n">
        <f aca="false">(IF(TRIM(C60)="-",0,C60)-IF(TRIM(B60)="-",0,B60))+(IF(TRIM(E60)="-",0,E60)-IF(TRIM(D60)="-",0,D60))+(IF(TRIM(G60)="-",0,G60)-IF(TRIM(F60)="-",0,F60))+(IF(TRIM(I60)="-",0,I60)-IF(TRIM(H60)="-",0,H60))</f>
        <v>0</v>
      </c>
      <c r="L60" s="18" t="n">
        <f aca="false">IF(K60&gt;=J60,(IF((K60-J60)&gt;0.0075,K60-J60,0)),0) * IF(NOT(ISERROR(VLOOKUP($A60,'.'!$B$9:$B$21,1,0))),'.'!$E$4,IF((WEEKDAY($A60,1)=7),'.'!$C$4,IF((WEEKDAY($A60,1)=1),'.'!$D$4,1)))</f>
        <v>0</v>
      </c>
      <c r="M60" s="18" t="n">
        <f aca="false">IF(J60&gt;=K60,(IF((J60-K60)&gt;0.0075,J60-K60,0)),0)</f>
        <v>0</v>
      </c>
      <c r="N60" s="17" t="str">
        <f aca="false">IFERROR(VLOOKUP($A60,'.'!$B$9:$C$21,2,0),"")</f>
        <v/>
      </c>
      <c r="O60" s="23" t="n">
        <f aca="false">SUM(L34:L61)</f>
        <v>0</v>
      </c>
      <c r="P60" s="23" t="n">
        <f aca="false">SUM(M34:M61)</f>
        <v>0</v>
      </c>
      <c r="Q60" s="8" t="n">
        <f aca="false">IF(O60&gt;P60,1,0)</f>
        <v>0</v>
      </c>
      <c r="R60" s="10"/>
      <c r="S60" s="8" t="n">
        <f aca="false">IF(Q60=S32,Q60,IF(S33&gt;Q61,S32,Q60))</f>
        <v>0</v>
      </c>
      <c r="T60" s="0"/>
      <c r="U60" s="0"/>
      <c r="AC60" s="0"/>
    </row>
    <row r="61" customFormat="false" ht="13.4" hidden="false" customHeight="false" outlineLevel="0" collapsed="false">
      <c r="A61" s="16" t="n">
        <f aca="false">A60+1</f>
        <v>42428</v>
      </c>
      <c r="B61" s="17"/>
      <c r="C61" s="17"/>
      <c r="D61" s="17"/>
      <c r="E61" s="17"/>
      <c r="F61" s="17"/>
      <c r="G61" s="17"/>
      <c r="H61" s="17"/>
      <c r="I61" s="17"/>
      <c r="J61" s="18" t="n">
        <f aca="false">IF(OR(B61="",(WEEKDAY(A61,1)=1),(WEEKDAY(A61,1)=7), NOT(ISERROR(VLOOKUP($A61,'.'!$B$9:$B$21,1,0)))),0,'.'!$B$4)</f>
        <v>0</v>
      </c>
      <c r="K61" s="18" t="n">
        <f aca="false">(IF(TRIM(C61)="-",0,C61)-IF(TRIM(B61)="-",0,B61))+(IF(TRIM(E61)="-",0,E61)-IF(TRIM(D61)="-",0,D61))+(IF(TRIM(G61)="-",0,G61)-IF(TRIM(F61)="-",0,F61))+(IF(TRIM(I61)="-",0,I61)-IF(TRIM(H61)="-",0,H61))</f>
        <v>0</v>
      </c>
      <c r="L61" s="18" t="n">
        <f aca="false">IF(K61&gt;=J61,(IF((K61-J61)&gt;0.0075,K61-J61,0)),0) * IF(NOT(ISERROR(VLOOKUP($A61,'.'!$B$9:$B$21,1,0))),'.'!$E$4,IF((WEEKDAY($A61,1)=7),'.'!$C$4,IF((WEEKDAY($A61,1)=1),'.'!$D$4,1)))</f>
        <v>0</v>
      </c>
      <c r="M61" s="18" t="n">
        <f aca="false">IF(J61&gt;=K61,(IF((J61-K61)&gt;0.0075,J61-K61,0)),0)</f>
        <v>0</v>
      </c>
      <c r="N61" s="17" t="str">
        <f aca="false">IFERROR(VLOOKUP($A61,'.'!$B$9:$C$21,2,0),"")</f>
        <v/>
      </c>
      <c r="O61" s="23" t="n">
        <f aca="false">SUM(L34:L62)</f>
        <v>0</v>
      </c>
      <c r="P61" s="23" t="n">
        <f aca="false">SUM(M34:M62)</f>
        <v>0</v>
      </c>
      <c r="Q61" s="8" t="n">
        <f aca="false">IF(O61&gt;P61,1,0)</f>
        <v>0</v>
      </c>
      <c r="R61" s="8"/>
      <c r="S61" s="8" t="n">
        <f aca="false">IF(Q61=S32,Q61,IF(S33&gt;Q62,S32,Q61))</f>
        <v>0</v>
      </c>
      <c r="T61" s="0"/>
      <c r="U61" s="0"/>
      <c r="AC61" s="0"/>
    </row>
    <row r="62" customFormat="false" ht="13.4" hidden="false" customHeight="false" outlineLevel="0" collapsed="false">
      <c r="A62" s="16" t="n">
        <f aca="false">A61+1</f>
        <v>42429</v>
      </c>
      <c r="B62" s="17"/>
      <c r="C62" s="17"/>
      <c r="D62" s="17"/>
      <c r="E62" s="17"/>
      <c r="F62" s="17"/>
      <c r="G62" s="17"/>
      <c r="H62" s="17"/>
      <c r="I62" s="17"/>
      <c r="J62" s="18" t="n">
        <f aca="false">IF(OR(B62="",(WEEKDAY(A62,1)=1),(WEEKDAY(A62,1)=7), NOT(ISERROR(VLOOKUP($A62,'.'!$B$9:$B$21,1,0)))),0,'.'!$B$4)</f>
        <v>0</v>
      </c>
      <c r="K62" s="18" t="n">
        <f aca="false">(IF(TRIM(C62)="-",0,C62)-IF(TRIM(B62)="-",0,B62))+(IF(TRIM(E62)="-",0,E62)-IF(TRIM(D62)="-",0,D62))+(IF(TRIM(G62)="-",0,G62)-IF(TRIM(F62)="-",0,F62))+(IF(TRIM(I62)="-",0,I62)-IF(TRIM(H62)="-",0,H62))</f>
        <v>0</v>
      </c>
      <c r="L62" s="18" t="n">
        <f aca="false">IF(K62&gt;=J62,(IF((K62-J62)&gt;0.0075,K62-J62,0)),0) * IF(NOT(ISERROR(VLOOKUP($A62,'.'!$B$9:$B$21,1,0))),'.'!$E$4,IF((WEEKDAY($A62,1)=7),'.'!$C$4,IF((WEEKDAY($A62,1)=1),'.'!$D$4,1)))</f>
        <v>0</v>
      </c>
      <c r="M62" s="18" t="n">
        <f aca="false">IF(J62&gt;=K62,(IF((J62-K62)&gt;0.0075,J62-K62,0)),0)</f>
        <v>0</v>
      </c>
      <c r="N62" s="17" t="str">
        <f aca="false">IFERROR(VLOOKUP($A62,'.'!$B$9:$C$21,2,0),"")</f>
        <v/>
      </c>
      <c r="O62" s="39" t="s">
        <v>15</v>
      </c>
      <c r="P62" s="39"/>
      <c r="Q62" s="37" t="n">
        <f aca="false">IF(O61&gt;P61,O61-P61,P61-O61)</f>
        <v>0</v>
      </c>
      <c r="R62" s="36" t="s">
        <v>16</v>
      </c>
      <c r="S62" s="37" t="n">
        <f aca="false">IF(Q61=S32,S33+Q62,IF(S33&gt;Q62,S33-Q62,Q62-S33))</f>
        <v>0</v>
      </c>
      <c r="T62" s="0"/>
      <c r="U62" s="0"/>
      <c r="AC62" s="0"/>
    </row>
    <row r="63" customFormat="false" ht="12.8" hidden="false" customHeight="false" outlineLevel="0" collapsed="false">
      <c r="A63" s="16" t="n">
        <f aca="false">A62+1</f>
        <v>42430</v>
      </c>
      <c r="B63" s="17"/>
      <c r="C63" s="17"/>
      <c r="D63" s="17"/>
      <c r="E63" s="17"/>
      <c r="F63" s="17"/>
      <c r="G63" s="17"/>
      <c r="H63" s="17"/>
      <c r="I63" s="17"/>
      <c r="J63" s="18" t="n">
        <f aca="false">IF(OR(B63="",(WEEKDAY(A63,1)=1),(WEEKDAY(A63,1)=7), NOT(ISERROR(VLOOKUP($A63,'.'!$B$9:$B$21,1,0)))),0,'.'!$B$4)</f>
        <v>0</v>
      </c>
      <c r="K63" s="18" t="n">
        <f aca="false">(IF(TRIM(C63)="-",0,C63)-IF(TRIM(B63)="-",0,B63))+(IF(TRIM(E63)="-",0,E63)-IF(TRIM(D63)="-",0,D63))+(IF(TRIM(G63)="-",0,G63)-IF(TRIM(F63)="-",0,F63))+(IF(TRIM(I63)="-",0,I63)-IF(TRIM(H63)="-",0,H63))</f>
        <v>0</v>
      </c>
      <c r="L63" s="18" t="n">
        <f aca="false">IF(K63&gt;=J63,(IF((K63-J63)&gt;0.0075,K63-J63,0)),0) * IF(NOT(ISERROR(VLOOKUP($A63,'.'!$B$9:$B$21,1,0))),'.'!$E$4,IF((WEEKDAY($A63,1)=7),'.'!$C$4,IF((WEEKDAY($A63,1)=1),'.'!$D$4,1)))</f>
        <v>0</v>
      </c>
      <c r="M63" s="18" t="n">
        <f aca="false">IF(J63&gt;=K63,(IF((J63-K63)&gt;0.0075,J63-K63,0)),0)</f>
        <v>0</v>
      </c>
      <c r="N63" s="17" t="str">
        <f aca="false">IFERROR(VLOOKUP($A63,'.'!$B$9:$C$21,2,0),"")</f>
        <v/>
      </c>
      <c r="O63" s="7"/>
      <c r="P63" s="7"/>
      <c r="Q63" s="33"/>
      <c r="R63" s="10"/>
      <c r="S63" s="10"/>
      <c r="T63" s="0"/>
      <c r="U63" s="0"/>
      <c r="AC63" s="0"/>
    </row>
    <row r="64" customFormat="false" ht="12.8" hidden="false" customHeight="false" outlineLevel="0" collapsed="false">
      <c r="A64" s="16" t="n">
        <f aca="false">A63+1</f>
        <v>42431</v>
      </c>
      <c r="B64" s="17"/>
      <c r="C64" s="17"/>
      <c r="D64" s="17"/>
      <c r="E64" s="17"/>
      <c r="F64" s="17"/>
      <c r="G64" s="17"/>
      <c r="H64" s="17"/>
      <c r="I64" s="17"/>
      <c r="J64" s="18" t="n">
        <f aca="false">IF(OR(B64="",(WEEKDAY(A64,1)=1),(WEEKDAY(A64,1)=7), NOT(ISERROR(VLOOKUP($A64,'.'!$B$9:$B$21,1,0)))),0,'.'!$B$4)</f>
        <v>0</v>
      </c>
      <c r="K64" s="18" t="n">
        <f aca="false">(IF(TRIM(C64)="-",0,C64)-IF(TRIM(B64)="-",0,B64))+(IF(TRIM(E64)="-",0,E64)-IF(TRIM(D64)="-",0,D64))+(IF(TRIM(G64)="-",0,G64)-IF(TRIM(F64)="-",0,F64))+(IF(TRIM(I64)="-",0,I64)-IF(TRIM(H64)="-",0,H64))</f>
        <v>0</v>
      </c>
      <c r="L64" s="18" t="n">
        <f aca="false">IF(K64&gt;=J64,(IF((K64-J64)&gt;0.0075,K64-J64,0)),0) * IF(NOT(ISERROR(VLOOKUP($A64,'.'!$B$9:$B$21,1,0))),'.'!$E$4,IF((WEEKDAY($A64,1)=7),'.'!$C$4,IF((WEEKDAY($A64,1)=1),'.'!$D$4,1)))</f>
        <v>0</v>
      </c>
      <c r="M64" s="18" t="n">
        <f aca="false">IF(J64&gt;=K64,(IF((J64-K64)&gt;0.0075,J64-K64,0)),0)</f>
        <v>0</v>
      </c>
      <c r="N64" s="17" t="str">
        <f aca="false">IFERROR(VLOOKUP($A64,'.'!$B$9:$C$21,2,0),"")</f>
        <v/>
      </c>
      <c r="O64" s="7"/>
      <c r="P64" s="7"/>
      <c r="Q64" s="33"/>
      <c r="R64" s="10"/>
      <c r="S64" s="10"/>
      <c r="T64" s="0"/>
      <c r="U64" s="0"/>
      <c r="AC64" s="0"/>
    </row>
    <row r="65" customFormat="false" ht="12.8" hidden="false" customHeight="false" outlineLevel="0" collapsed="false">
      <c r="A65" s="16" t="n">
        <f aca="false">A64+1</f>
        <v>42432</v>
      </c>
      <c r="B65" s="17"/>
      <c r="C65" s="17"/>
      <c r="D65" s="17"/>
      <c r="E65" s="17"/>
      <c r="F65" s="17"/>
      <c r="G65" s="17"/>
      <c r="H65" s="17"/>
      <c r="I65" s="17"/>
      <c r="J65" s="18" t="n">
        <f aca="false">IF(OR(B65="",(WEEKDAY(A65,1)=1),(WEEKDAY(A65,1)=7), NOT(ISERROR(VLOOKUP($A65,'.'!$B$9:$B$21,1,0)))),0,'.'!$B$4)</f>
        <v>0</v>
      </c>
      <c r="K65" s="18" t="n">
        <f aca="false">(IF(TRIM(C65)="-",0,C65)-IF(TRIM(B65)="-",0,B65))+(IF(TRIM(E65)="-",0,E65)-IF(TRIM(D65)="-",0,D65))+(IF(TRIM(G65)="-",0,G65)-IF(TRIM(F65)="-",0,F65))+(IF(TRIM(I65)="-",0,I65)-IF(TRIM(H65)="-",0,H65))</f>
        <v>0</v>
      </c>
      <c r="L65" s="18" t="n">
        <f aca="false">IF(K65&gt;=J65,(IF((K65-J65)&gt;0.0075,K65-J65,0)),0) * IF(NOT(ISERROR(VLOOKUP($A65,'.'!$B$9:$B$21,1,0))),'.'!$E$4,IF((WEEKDAY($A65,1)=7),'.'!$C$4,IF((WEEKDAY($A65,1)=1),'.'!$D$4,1)))</f>
        <v>0</v>
      </c>
      <c r="M65" s="18" t="n">
        <f aca="false">IF(J65&gt;=K65,(IF((J65-K65)&gt;0.0075,J65-K65,0)),0)</f>
        <v>0</v>
      </c>
      <c r="N65" s="17" t="str">
        <f aca="false">IFERROR(VLOOKUP($A65,'.'!$B$9:$C$21,2,0),"")</f>
        <v/>
      </c>
      <c r="O65" s="23"/>
      <c r="P65" s="23"/>
      <c r="Q65" s="34"/>
      <c r="R65" s="10"/>
      <c r="S65" s="10"/>
      <c r="T65" s="0"/>
      <c r="U65" s="0"/>
      <c r="AC65" s="0"/>
    </row>
    <row r="66" customFormat="false" ht="12.8" hidden="false" customHeight="false" outlineLevel="0" collapsed="false">
      <c r="A66" s="16" t="n">
        <f aca="false">A65+1</f>
        <v>42433</v>
      </c>
      <c r="B66" s="17"/>
      <c r="C66" s="17"/>
      <c r="D66" s="17"/>
      <c r="E66" s="17"/>
      <c r="F66" s="17"/>
      <c r="G66" s="17"/>
      <c r="H66" s="17"/>
      <c r="I66" s="17"/>
      <c r="J66" s="18" t="n">
        <f aca="false">IF(OR(B66="",(WEEKDAY(A66,1)=1),(WEEKDAY(A66,1)=7), NOT(ISERROR(VLOOKUP($A66,'.'!$B$9:$B$21,1,0)))),0,'.'!$B$4)</f>
        <v>0</v>
      </c>
      <c r="K66" s="18" t="n">
        <f aca="false">(IF(TRIM(C66)="-",0,C66)-IF(TRIM(B66)="-",0,B66))+(IF(TRIM(E66)="-",0,E66)-IF(TRIM(D66)="-",0,D66))+(IF(TRIM(G66)="-",0,G66)-IF(TRIM(F66)="-",0,F66))+(IF(TRIM(I66)="-",0,I66)-IF(TRIM(H66)="-",0,H66))</f>
        <v>0</v>
      </c>
      <c r="L66" s="18" t="n">
        <f aca="false">IF(K66&gt;=J66,(IF((K66-J66)&gt;0.0075,K66-J66,0)),0) * IF(NOT(ISERROR(VLOOKUP($A66,'.'!$B$9:$B$21,1,0))),'.'!$E$4,IF((WEEKDAY($A66,1)=7),'.'!$C$4,IF((WEEKDAY($A66,1)=1),'.'!$D$4,1)))</f>
        <v>0</v>
      </c>
      <c r="M66" s="18" t="n">
        <f aca="false">IF(J66&gt;=K66,(IF((J66-K66)&gt;0.0075,J66-K66,0)),0)</f>
        <v>0</v>
      </c>
      <c r="N66" s="17" t="str">
        <f aca="false">IFERROR(VLOOKUP($A66,'.'!$B$9:$C$21,2,0),"")</f>
        <v/>
      </c>
      <c r="O66" s="7"/>
      <c r="P66" s="7"/>
      <c r="Q66" s="33"/>
      <c r="R66" s="10"/>
      <c r="S66" s="10"/>
      <c r="T66" s="0"/>
      <c r="U66" s="0"/>
      <c r="AC66" s="0"/>
    </row>
    <row r="67" customFormat="false" ht="13.4" hidden="false" customHeight="false" outlineLevel="0" collapsed="false">
      <c r="A67" s="16" t="n">
        <f aca="false">A66+1</f>
        <v>42434</v>
      </c>
      <c r="B67" s="17"/>
      <c r="C67" s="17"/>
      <c r="D67" s="17"/>
      <c r="E67" s="17"/>
      <c r="F67" s="17"/>
      <c r="G67" s="17"/>
      <c r="H67" s="17"/>
      <c r="I67" s="17"/>
      <c r="J67" s="18" t="n">
        <f aca="false">IF(OR(B67="",(WEEKDAY(A67,1)=1),(WEEKDAY(A67,1)=7), NOT(ISERROR(VLOOKUP($A67,'.'!$B$9:$B$21,1,0)))),0,'.'!$B$4)</f>
        <v>0</v>
      </c>
      <c r="K67" s="18" t="n">
        <f aca="false">(IF(TRIM(C67)="-",0,C67)-IF(TRIM(B67)="-",0,B67))+(IF(TRIM(E67)="-",0,E67)-IF(TRIM(D67)="-",0,D67))+(IF(TRIM(G67)="-",0,G67)-IF(TRIM(F67)="-",0,F67))+(IF(TRIM(I67)="-",0,I67)-IF(TRIM(H67)="-",0,H67))</f>
        <v>0</v>
      </c>
      <c r="L67" s="18" t="n">
        <f aca="false">IF(K67&gt;=J67,(IF((K67-J67)&gt;0.0075,K67-J67,0)),0) * IF(NOT(ISERROR(VLOOKUP($A67,'.'!$B$9:$B$21,1,0))),'.'!$E$4,IF((WEEKDAY($A67,1)=7),'.'!$C$4,IF((WEEKDAY($A67,1)=1),'.'!$D$4,1)))</f>
        <v>0</v>
      </c>
      <c r="M67" s="18" t="n">
        <f aca="false">IF(J67&gt;=K67,(IF((J67-K67)&gt;0.0075,J67-K67,0)),0)</f>
        <v>0</v>
      </c>
      <c r="N67" s="17" t="str">
        <f aca="false">IFERROR(VLOOKUP($A67,'.'!$B$9:$C$21,2,0),"")</f>
        <v/>
      </c>
      <c r="O67" s="23"/>
      <c r="P67" s="23"/>
      <c r="Q67" s="34"/>
      <c r="R67" s="10"/>
      <c r="S67" s="10"/>
      <c r="T67" s="0"/>
      <c r="U67" s="0"/>
      <c r="AC67" s="0"/>
    </row>
    <row r="68" customFormat="false" ht="13.4" hidden="false" customHeight="false" outlineLevel="0" collapsed="false">
      <c r="A68" s="16" t="n">
        <f aca="false">A67+1</f>
        <v>42435</v>
      </c>
      <c r="B68" s="17"/>
      <c r="C68" s="17"/>
      <c r="D68" s="17"/>
      <c r="E68" s="17"/>
      <c r="F68" s="17"/>
      <c r="G68" s="17"/>
      <c r="H68" s="17"/>
      <c r="I68" s="17"/>
      <c r="J68" s="18" t="n">
        <f aca="false">IF(OR(B68="",(WEEKDAY(A68,1)=1),(WEEKDAY(A68,1)=7), NOT(ISERROR(VLOOKUP($A68,'.'!$B$9:$B$21,1,0)))),0,'.'!$B$4)</f>
        <v>0</v>
      </c>
      <c r="K68" s="18" t="n">
        <f aca="false">(IF(TRIM(C68)="-",0,C68)-IF(TRIM(B68)="-",0,B68))+(IF(TRIM(E68)="-",0,E68)-IF(TRIM(D68)="-",0,D68))+(IF(TRIM(G68)="-",0,G68)-IF(TRIM(F68)="-",0,F68))+(IF(TRIM(I68)="-",0,I68)-IF(TRIM(H68)="-",0,H68))</f>
        <v>0</v>
      </c>
      <c r="L68" s="18" t="n">
        <f aca="false">IF(K68&gt;=J68,(IF((K68-J68)&gt;0.0075,K68-J68,0)),0) * IF(NOT(ISERROR(VLOOKUP($A68,'.'!$B$9:$B$21,1,0))),'.'!$E$4,IF((WEEKDAY($A68,1)=7),'.'!$C$4,IF((WEEKDAY($A68,1)=1),'.'!$D$4,1)))</f>
        <v>0</v>
      </c>
      <c r="M68" s="18" t="n">
        <f aca="false">IF(J68&gt;=K68,(IF((J68-K68)&gt;0.0075,J68-K68,0)),0)</f>
        <v>0</v>
      </c>
      <c r="N68" s="17" t="str">
        <f aca="false">IFERROR(VLOOKUP($A68,'.'!$B$9:$C$21,2,0),"")</f>
        <v/>
      </c>
      <c r="O68" s="10"/>
      <c r="P68" s="10"/>
      <c r="Q68" s="10"/>
      <c r="R68" s="10"/>
      <c r="S68" s="10"/>
      <c r="T68" s="0"/>
      <c r="U68" s="0"/>
      <c r="AC68" s="0"/>
    </row>
    <row r="69" customFormat="false" ht="12.8" hidden="false" customHeight="false" outlineLevel="0" collapsed="false">
      <c r="A69" s="16" t="n">
        <f aca="false">A68+1</f>
        <v>42436</v>
      </c>
      <c r="B69" s="17"/>
      <c r="C69" s="17"/>
      <c r="D69" s="17"/>
      <c r="E69" s="17"/>
      <c r="F69" s="17"/>
      <c r="G69" s="17"/>
      <c r="H69" s="17"/>
      <c r="I69" s="17"/>
      <c r="J69" s="18" t="n">
        <f aca="false">IF(OR(B69="",(WEEKDAY(A69,1)=1),(WEEKDAY(A69,1)=7), NOT(ISERROR(VLOOKUP($A69,'.'!$B$9:$B$21,1,0)))),0,'.'!$B$4)</f>
        <v>0</v>
      </c>
      <c r="K69" s="18" t="n">
        <f aca="false">(IF(TRIM(C69)="-",0,C69)-IF(TRIM(B69)="-",0,B69))+(IF(TRIM(E69)="-",0,E69)-IF(TRIM(D69)="-",0,D69))+(IF(TRIM(G69)="-",0,G69)-IF(TRIM(F69)="-",0,F69))+(IF(TRIM(I69)="-",0,I69)-IF(TRIM(H69)="-",0,H69))</f>
        <v>0</v>
      </c>
      <c r="L69" s="18" t="n">
        <f aca="false">IF(K69&gt;=J69,(IF((K69-J69)&gt;0.0075,K69-J69,0)),0) * IF(NOT(ISERROR(VLOOKUP($A69,'.'!$B$9:$B$21,1,0))),'.'!$E$4,IF((WEEKDAY($A69,1)=7),'.'!$C$4,IF((WEEKDAY($A69,1)=1),'.'!$D$4,1)))</f>
        <v>0</v>
      </c>
      <c r="M69" s="18" t="n">
        <f aca="false">IF(J69&gt;=K69,(IF((J69-K69)&gt;0.0075,J69-K69,0)),0)</f>
        <v>0</v>
      </c>
      <c r="N69" s="17" t="str">
        <f aca="false">IFERROR(VLOOKUP($A69,'.'!$B$9:$C$21,2,0),"")</f>
        <v/>
      </c>
      <c r="O69" s="10"/>
      <c r="P69" s="10"/>
      <c r="Q69" s="10"/>
      <c r="R69" s="10"/>
      <c r="S69" s="10"/>
      <c r="T69" s="0"/>
      <c r="U69" s="0"/>
      <c r="AC69" s="0"/>
    </row>
    <row r="70" customFormat="false" ht="12.8" hidden="false" customHeight="false" outlineLevel="0" collapsed="false">
      <c r="A70" s="16" t="n">
        <f aca="false">A69+1</f>
        <v>42437</v>
      </c>
      <c r="B70" s="17"/>
      <c r="C70" s="17"/>
      <c r="D70" s="17"/>
      <c r="E70" s="17"/>
      <c r="F70" s="17"/>
      <c r="G70" s="17"/>
      <c r="H70" s="17"/>
      <c r="I70" s="17"/>
      <c r="J70" s="18" t="n">
        <f aca="false">IF(OR(B70="",(WEEKDAY(A70,1)=1),(WEEKDAY(A70,1)=7), NOT(ISERROR(VLOOKUP($A70,'.'!$B$9:$B$21,1,0)))),0,'.'!$B$4)</f>
        <v>0</v>
      </c>
      <c r="K70" s="18" t="n">
        <f aca="false">(IF(TRIM(C70)="-",0,C70)-IF(TRIM(B70)="-",0,B70))+(IF(TRIM(E70)="-",0,E70)-IF(TRIM(D70)="-",0,D70))+(IF(TRIM(G70)="-",0,G70)-IF(TRIM(F70)="-",0,F70))+(IF(TRIM(I70)="-",0,I70)-IF(TRIM(H70)="-",0,H70))</f>
        <v>0</v>
      </c>
      <c r="L70" s="18" t="n">
        <f aca="false">IF(K70&gt;=J70,(IF((K70-J70)&gt;0.0075,K70-J70,0)),0) * IF(NOT(ISERROR(VLOOKUP($A70,'.'!$B$9:$B$21,1,0))),'.'!$E$4,IF((WEEKDAY($A70,1)=7),'.'!$C$4,IF((WEEKDAY($A70,1)=1),'.'!$D$4,1)))</f>
        <v>0</v>
      </c>
      <c r="M70" s="18" t="n">
        <f aca="false">IF(J70&gt;=K70,(IF((J70-K70)&gt;0.0075,J70-K70,0)),0)</f>
        <v>0</v>
      </c>
      <c r="N70" s="17" t="str">
        <f aca="false">IFERROR(VLOOKUP($A70,'.'!$B$9:$C$21,2,0),"")</f>
        <v/>
      </c>
      <c r="O70" s="7"/>
      <c r="P70" s="7"/>
      <c r="Q70" s="33"/>
      <c r="R70" s="10"/>
      <c r="S70" s="10"/>
      <c r="T70" s="0"/>
      <c r="U70" s="0"/>
      <c r="AC70" s="0"/>
    </row>
    <row r="71" customFormat="false" ht="12.8" hidden="false" customHeight="false" outlineLevel="0" collapsed="false">
      <c r="A71" s="16" t="n">
        <f aca="false">A70+1</f>
        <v>42438</v>
      </c>
      <c r="B71" s="17"/>
      <c r="C71" s="17"/>
      <c r="D71" s="17"/>
      <c r="E71" s="17"/>
      <c r="F71" s="17"/>
      <c r="G71" s="17"/>
      <c r="H71" s="17"/>
      <c r="I71" s="17"/>
      <c r="J71" s="18" t="n">
        <f aca="false">IF(OR(B71="",(WEEKDAY(A71,1)=1),(WEEKDAY(A71,1)=7), NOT(ISERROR(VLOOKUP($A71,'.'!$B$9:$B$21,1,0)))),0,'.'!$B$4)</f>
        <v>0</v>
      </c>
      <c r="K71" s="18" t="n">
        <f aca="false">(IF(TRIM(C71)="-",0,C71)-IF(TRIM(B71)="-",0,B71))+(IF(TRIM(E71)="-",0,E71)-IF(TRIM(D71)="-",0,D71))+(IF(TRIM(G71)="-",0,G71)-IF(TRIM(F71)="-",0,F71))+(IF(TRIM(I71)="-",0,I71)-IF(TRIM(H71)="-",0,H71))</f>
        <v>0</v>
      </c>
      <c r="L71" s="18" t="n">
        <f aca="false">IF(K71&gt;=J71,(IF((K71-J71)&gt;0.0075,K71-J71,0)),0) * IF(NOT(ISERROR(VLOOKUP($A71,'.'!$B$9:$B$21,1,0))),'.'!$E$4,IF((WEEKDAY($A71,1)=7),'.'!$C$4,IF((WEEKDAY($A71,1)=1),'.'!$D$4,1)))</f>
        <v>0</v>
      </c>
      <c r="M71" s="18" t="n">
        <f aca="false">IF(J71&gt;=K71,(IF((J71-K71)&gt;0.0075,J71-K71,0)),0)</f>
        <v>0</v>
      </c>
      <c r="N71" s="17" t="str">
        <f aca="false">IFERROR(VLOOKUP($A71,'.'!$B$9:$C$21,2,0),"")</f>
        <v/>
      </c>
      <c r="O71" s="7"/>
      <c r="P71" s="7"/>
      <c r="Q71" s="33"/>
      <c r="R71" s="10"/>
      <c r="S71" s="10"/>
      <c r="T71" s="0"/>
      <c r="U71" s="0"/>
      <c r="AC71" s="0"/>
    </row>
    <row r="72" customFormat="false" ht="12.8" hidden="false" customHeight="false" outlineLevel="0" collapsed="false">
      <c r="A72" s="16" t="n">
        <f aca="false">A71+1</f>
        <v>42439</v>
      </c>
      <c r="B72" s="17"/>
      <c r="C72" s="17"/>
      <c r="D72" s="17"/>
      <c r="E72" s="17"/>
      <c r="F72" s="17"/>
      <c r="G72" s="17"/>
      <c r="H72" s="17"/>
      <c r="I72" s="17"/>
      <c r="J72" s="18" t="n">
        <f aca="false">IF(OR(B72="",(WEEKDAY(A72,1)=1),(WEEKDAY(A72,1)=7), NOT(ISERROR(VLOOKUP($A72,'.'!$B$9:$B$21,1,0)))),0,'.'!$B$4)</f>
        <v>0</v>
      </c>
      <c r="K72" s="18" t="n">
        <f aca="false">(IF(TRIM(C72)="-",0,C72)-IF(TRIM(B72)="-",0,B72))+(IF(TRIM(E72)="-",0,E72)-IF(TRIM(D72)="-",0,D72))+(IF(TRIM(G72)="-",0,G72)-IF(TRIM(F72)="-",0,F72))+(IF(TRIM(I72)="-",0,I72)-IF(TRIM(H72)="-",0,H72))</f>
        <v>0</v>
      </c>
      <c r="L72" s="18" t="n">
        <f aca="false">IF(K72&gt;=J72,(IF((K72-J72)&gt;0.0075,K72-J72,0)),0) * IF(NOT(ISERROR(VLOOKUP($A72,'.'!$B$9:$B$21,1,0))),'.'!$E$4,IF((WEEKDAY($A72,1)=7),'.'!$C$4,IF((WEEKDAY($A72,1)=1),'.'!$D$4,1)))</f>
        <v>0</v>
      </c>
      <c r="M72" s="18" t="n">
        <f aca="false">IF(J72&gt;=K72,(IF((J72-K72)&gt;0.0075,J72-K72,0)),0)</f>
        <v>0</v>
      </c>
      <c r="N72" s="17" t="str">
        <f aca="false">IFERROR(VLOOKUP($A72,'.'!$B$9:$C$21,2,0),"")</f>
        <v/>
      </c>
      <c r="O72" s="23"/>
      <c r="P72" s="23"/>
      <c r="Q72" s="34"/>
      <c r="R72" s="10"/>
      <c r="S72" s="10"/>
      <c r="T72" s="0"/>
      <c r="U72" s="0"/>
      <c r="AC72" s="0"/>
    </row>
    <row r="73" customFormat="false" ht="12.8" hidden="false" customHeight="false" outlineLevel="0" collapsed="false">
      <c r="A73" s="16" t="n">
        <f aca="false">A72+1</f>
        <v>42440</v>
      </c>
      <c r="B73" s="40"/>
      <c r="C73" s="40"/>
      <c r="D73" s="17"/>
      <c r="E73" s="17"/>
      <c r="F73" s="17"/>
      <c r="G73" s="17"/>
      <c r="H73" s="17"/>
      <c r="I73" s="17"/>
      <c r="J73" s="18" t="n">
        <f aca="false">IF(OR(B73="",(WEEKDAY(A73,1)=1),(WEEKDAY(A73,1)=7), NOT(ISERROR(VLOOKUP($A73,'.'!$B$9:$B$21,1,0)))),0,'.'!$B$4)</f>
        <v>0</v>
      </c>
      <c r="K73" s="18" t="n">
        <f aca="false">(IF(TRIM(C73)="-",0,C73)-IF(TRIM(B73)="-",0,B73))+(IF(TRIM(E73)="-",0,E73)-IF(TRIM(D73)="-",0,D73))+(IF(TRIM(G73)="-",0,G73)-IF(TRIM(F73)="-",0,F73))+(IF(TRIM(I73)="-",0,I73)-IF(TRIM(H73)="-",0,H73))</f>
        <v>0</v>
      </c>
      <c r="L73" s="18" t="n">
        <f aca="false">IF(K73&gt;=J73,(IF((K73-J73)&gt;0.0075,K73-J73,0)),0) * IF(NOT(ISERROR(VLOOKUP($A73,'.'!$B$9:$B$21,1,0))),'.'!$E$4,IF((WEEKDAY($A73,1)=7),'.'!$C$4,IF((WEEKDAY($A73,1)=1),'.'!$D$4,1)))</f>
        <v>0</v>
      </c>
      <c r="M73" s="18" t="n">
        <f aca="false">IF(J73&gt;=K73,(IF((J73-K73)&gt;0.0075,J73-K73,0)),0)</f>
        <v>0</v>
      </c>
      <c r="N73" s="40"/>
      <c r="O73" s="0"/>
      <c r="P73" s="0"/>
      <c r="Q73" s="0"/>
      <c r="R73" s="0"/>
      <c r="S73" s="0"/>
      <c r="T73" s="0"/>
      <c r="U73" s="0"/>
      <c r="AC73" s="0"/>
    </row>
    <row r="74" customFormat="false" ht="13.4" hidden="false" customHeight="false" outlineLevel="0" collapsed="false">
      <c r="A74" s="16" t="n">
        <f aca="false">A73+1</f>
        <v>42441</v>
      </c>
      <c r="B74" s="17"/>
      <c r="C74" s="17"/>
      <c r="D74" s="17"/>
      <c r="E74" s="17"/>
      <c r="F74" s="17"/>
      <c r="G74" s="17"/>
      <c r="H74" s="17"/>
      <c r="I74" s="17"/>
      <c r="J74" s="18" t="n">
        <f aca="false">IF(OR(B74="",(WEEKDAY(A74,1)=1),(WEEKDAY(A74,1)=7), NOT(ISERROR(VLOOKUP($A74,'.'!$B$9:$B$21,1,0)))),0,'.'!$B$4)</f>
        <v>0</v>
      </c>
      <c r="K74" s="18" t="n">
        <f aca="false">(IF(TRIM(C74)="-",0,C74)-IF(TRIM(B74)="-",0,B74))+(IF(TRIM(E74)="-",0,E74)-IF(TRIM(D74)="-",0,D74))+(IF(TRIM(G74)="-",0,G74)-IF(TRIM(F74)="-",0,F74))+(IF(TRIM(I74)="-",0,I74)-IF(TRIM(H74)="-",0,H74))</f>
        <v>0</v>
      </c>
      <c r="L74" s="18" t="n">
        <f aca="false">IF(K74&gt;=J74,(IF((K74-J74)&gt;0.0075,K74-J74,0)),0) * IF(NOT(ISERROR(VLOOKUP($A74,'.'!$B$9:$B$21,1,0))),'.'!$E$4,IF((WEEKDAY($A74,1)=7),'.'!$C$4,IF((WEEKDAY($A74,1)=1),'.'!$D$4,1)))</f>
        <v>0</v>
      </c>
      <c r="M74" s="18" t="n">
        <f aca="false">IF(J74&gt;=K74,(IF((J74-K74)&gt;0.0075,J74-K74,0)),0)</f>
        <v>0</v>
      </c>
      <c r="N74" s="17" t="str">
        <f aca="false">IFERROR(VLOOKUP($A74,'.'!$B$9:$C$21,2,0),"")</f>
        <v/>
      </c>
      <c r="O74" s="0"/>
      <c r="P74" s="0"/>
      <c r="Q74" s="0"/>
      <c r="R74" s="0"/>
      <c r="S74" s="0"/>
      <c r="T74" s="0"/>
      <c r="U74" s="0"/>
      <c r="AC74" s="0"/>
    </row>
    <row r="75" customFormat="false" ht="13.4" hidden="false" customHeight="false" outlineLevel="0" collapsed="false">
      <c r="A75" s="16" t="n">
        <f aca="false">A74+1</f>
        <v>42442</v>
      </c>
      <c r="B75" s="17"/>
      <c r="C75" s="17"/>
      <c r="D75" s="17"/>
      <c r="E75" s="17"/>
      <c r="F75" s="17"/>
      <c r="G75" s="17"/>
      <c r="H75" s="17"/>
      <c r="I75" s="17"/>
      <c r="J75" s="18" t="n">
        <f aca="false">IF(OR(B75="",(WEEKDAY(A75,1)=1),(WEEKDAY(A75,1)=7), NOT(ISERROR(VLOOKUP($A75,'.'!$B$9:$B$21,1,0)))),0,'.'!$B$4)</f>
        <v>0</v>
      </c>
      <c r="K75" s="18" t="n">
        <f aca="false">(IF(TRIM(C75)="-",0,C75)-IF(TRIM(B75)="-",0,B75))+(IF(TRIM(E75)="-",0,E75)-IF(TRIM(D75)="-",0,D75))+(IF(TRIM(G75)="-",0,G75)-IF(TRIM(F75)="-",0,F75))+(IF(TRIM(I75)="-",0,I75)-IF(TRIM(H75)="-",0,H75))</f>
        <v>0</v>
      </c>
      <c r="L75" s="18" t="n">
        <f aca="false">IF(K75&gt;=J75,(IF((K75-J75)&gt;0.0075,K75-J75,0)),0) * IF(NOT(ISERROR(VLOOKUP($A75,'.'!$B$9:$B$21,1,0))),'.'!$E$4,IF((WEEKDAY($A75,1)=7),'.'!$C$4,IF((WEEKDAY($A75,1)=1),'.'!$D$4,1)))</f>
        <v>0</v>
      </c>
      <c r="M75" s="18" t="n">
        <f aca="false">IF(J75&gt;=K75,(IF((J75-K75)&gt;0.0075,J75-K75,0)),0)</f>
        <v>0</v>
      </c>
      <c r="N75" s="17" t="str">
        <f aca="false">IFERROR(VLOOKUP($A75,'.'!$B$9:$C$21,2,0),"")</f>
        <v/>
      </c>
      <c r="O75" s="0"/>
      <c r="P75" s="0"/>
      <c r="Q75" s="0"/>
      <c r="R75" s="0"/>
      <c r="S75" s="0"/>
      <c r="T75" s="0"/>
      <c r="U75" s="0"/>
      <c r="AC75" s="0"/>
    </row>
    <row r="76" customFormat="false" ht="12.8" hidden="false" customHeight="false" outlineLevel="0" collapsed="false">
      <c r="A76" s="16" t="n">
        <f aca="false">A75+1</f>
        <v>42443</v>
      </c>
      <c r="B76" s="17"/>
      <c r="C76" s="17"/>
      <c r="D76" s="17"/>
      <c r="E76" s="17"/>
      <c r="F76" s="17"/>
      <c r="G76" s="17"/>
      <c r="H76" s="17"/>
      <c r="I76" s="17"/>
      <c r="J76" s="18" t="n">
        <f aca="false">IF(OR(B76="",(WEEKDAY(A76,1)=1),(WEEKDAY(A76,1)=7), NOT(ISERROR(VLOOKUP($A76,'.'!$B$9:$B$21,1,0)))),0,'.'!$B$4)</f>
        <v>0</v>
      </c>
      <c r="K76" s="18" t="n">
        <f aca="false">(IF(TRIM(C76)="-",0,C76)-IF(TRIM(B76)="-",0,B76))+(IF(TRIM(E76)="-",0,E76)-IF(TRIM(D76)="-",0,D76))+(IF(TRIM(G76)="-",0,G76)-IF(TRIM(F76)="-",0,F76))+(IF(TRIM(I76)="-",0,I76)-IF(TRIM(H76)="-",0,H76))</f>
        <v>0</v>
      </c>
      <c r="L76" s="18" t="n">
        <f aca="false">IF(K76&gt;=J76,(IF((K76-J76)&gt;0.0075,K76-J76,0)),0) * IF(NOT(ISERROR(VLOOKUP($A76,'.'!$B$9:$B$21,1,0))),'.'!$E$4,IF((WEEKDAY($A76,1)=7),'.'!$C$4,IF((WEEKDAY($A76,1)=1),'.'!$D$4,1)))</f>
        <v>0</v>
      </c>
      <c r="M76" s="18" t="n">
        <f aca="false">IF(J76&gt;=K76,(IF((J76-K76)&gt;0.0075,J76-K76,0)),0)</f>
        <v>0</v>
      </c>
      <c r="N76" s="17" t="str">
        <f aca="false">IFERROR(VLOOKUP($A76,'.'!$B$9:$C$21,2,0),"")</f>
        <v/>
      </c>
      <c r="O76" s="0"/>
      <c r="P76" s="0"/>
      <c r="Q76" s="0"/>
      <c r="R76" s="0"/>
      <c r="S76" s="0"/>
      <c r="T76" s="0"/>
      <c r="U76" s="0"/>
      <c r="AC76" s="0"/>
    </row>
    <row r="77" customFormat="false" ht="12.8" hidden="false" customHeight="false" outlineLevel="0" collapsed="false">
      <c r="A77" s="16" t="n">
        <f aca="false">A76+1</f>
        <v>42444</v>
      </c>
      <c r="B77" s="17"/>
      <c r="C77" s="17"/>
      <c r="D77" s="17"/>
      <c r="E77" s="17"/>
      <c r="F77" s="17"/>
      <c r="G77" s="17"/>
      <c r="H77" s="17"/>
      <c r="I77" s="17"/>
      <c r="J77" s="18" t="n">
        <f aca="false">IF(OR(B77="",(WEEKDAY(A77,1)=1),(WEEKDAY(A77,1)=7), NOT(ISERROR(VLOOKUP($A77,'.'!$B$9:$B$21,1,0)))),0,'.'!$B$4)</f>
        <v>0</v>
      </c>
      <c r="K77" s="18" t="n">
        <f aca="false">(IF(TRIM(C77)="-",0,C77)-IF(TRIM(B77)="-",0,B77))+(IF(TRIM(E77)="-",0,E77)-IF(TRIM(D77)="-",0,D77))+(IF(TRIM(G77)="-",0,G77)-IF(TRIM(F77)="-",0,F77))+(IF(TRIM(I77)="-",0,I77)-IF(TRIM(H77)="-",0,H77))</f>
        <v>0</v>
      </c>
      <c r="L77" s="18" t="n">
        <f aca="false">IF(K77&gt;=J77,(IF((K77-J77)&gt;0.0075,K77-J77,0)),0) * IF(NOT(ISERROR(VLOOKUP($A77,'.'!$B$9:$B$21,1,0))),'.'!$E$4,IF((WEEKDAY($A77,1)=7),'.'!$C$4,IF((WEEKDAY($A77,1)=1),'.'!$D$4,1)))</f>
        <v>0</v>
      </c>
      <c r="M77" s="18" t="n">
        <f aca="false">IF(J77&gt;=K77,(IF((J77-K77)&gt;0.0075,J77-K77,0)),0)</f>
        <v>0</v>
      </c>
      <c r="N77" s="17" t="str">
        <f aca="false">IFERROR(VLOOKUP($A77,'.'!$B$9:$C$21,2,0),"")</f>
        <v/>
      </c>
      <c r="O77" s="7"/>
      <c r="P77" s="7"/>
      <c r="Q77" s="33"/>
      <c r="R77" s="10"/>
      <c r="S77" s="10"/>
      <c r="T77" s="0"/>
      <c r="U77" s="0"/>
      <c r="AC77" s="0"/>
    </row>
    <row r="78" customFormat="false" ht="12.8" hidden="false" customHeight="false" outlineLevel="0" collapsed="false">
      <c r="A78" s="16" t="n">
        <f aca="false">A77+1</f>
        <v>42445</v>
      </c>
      <c r="B78" s="17"/>
      <c r="C78" s="17"/>
      <c r="D78" s="17"/>
      <c r="E78" s="17"/>
      <c r="F78" s="17"/>
      <c r="G78" s="17"/>
      <c r="H78" s="17"/>
      <c r="I78" s="17"/>
      <c r="J78" s="18" t="n">
        <f aca="false">IF(OR(B78="",(WEEKDAY(A78,1)=1),(WEEKDAY(A78,1)=7), NOT(ISERROR(VLOOKUP($A78,'.'!$B$9:$B$21,1,0)))),0,'.'!$B$4)</f>
        <v>0</v>
      </c>
      <c r="K78" s="18" t="n">
        <f aca="false">(IF(TRIM(C78)="-",0,C78)-IF(TRIM(B78)="-",0,B78))+(IF(TRIM(E78)="-",0,E78)-IF(TRIM(D78)="-",0,D78))+(IF(TRIM(G78)="-",0,G78)-IF(TRIM(F78)="-",0,F78))+(IF(TRIM(I78)="-",0,I78)-IF(TRIM(H78)="-",0,H78))</f>
        <v>0</v>
      </c>
      <c r="L78" s="18" t="n">
        <f aca="false">IF(K78&gt;=J78,(IF((K78-J78)&gt;0.0075,K78-J78,0)),0) * IF(NOT(ISERROR(VLOOKUP($A78,'.'!$B$9:$B$21,1,0))),'.'!$E$4,IF((WEEKDAY($A78,1)=7),'.'!$C$4,IF((WEEKDAY($A78,1)=1),'.'!$D$4,1)))</f>
        <v>0</v>
      </c>
      <c r="M78" s="18" t="n">
        <f aca="false">IF(J78&gt;=K78,(IF((J78-K78)&gt;0.0075,J78-K78,0)),0)</f>
        <v>0</v>
      </c>
      <c r="N78" s="17" t="str">
        <f aca="false">IFERROR(VLOOKUP($A78,'.'!$B$9:$C$21,2,0),"")</f>
        <v/>
      </c>
      <c r="O78" s="7"/>
      <c r="P78" s="7"/>
      <c r="Q78" s="33"/>
      <c r="R78" s="10"/>
      <c r="S78" s="10"/>
      <c r="T78" s="0"/>
      <c r="U78" s="0"/>
      <c r="AC78" s="0"/>
    </row>
    <row r="79" customFormat="false" ht="12.8" hidden="false" customHeight="false" outlineLevel="0" collapsed="false">
      <c r="A79" s="16" t="n">
        <f aca="false">A78+1</f>
        <v>42446</v>
      </c>
      <c r="B79" s="17"/>
      <c r="C79" s="17"/>
      <c r="D79" s="17"/>
      <c r="E79" s="17"/>
      <c r="F79" s="17"/>
      <c r="G79" s="17"/>
      <c r="H79" s="17"/>
      <c r="I79" s="17"/>
      <c r="J79" s="18" t="n">
        <f aca="false">IF(OR(B79="",(WEEKDAY(A79,1)=1),(WEEKDAY(A79,1)=7), NOT(ISERROR(VLOOKUP($A79,'.'!$B$9:$B$21,1,0)))),0,'.'!$B$4)</f>
        <v>0</v>
      </c>
      <c r="K79" s="18" t="n">
        <f aca="false">(IF(TRIM(C79)="-",0,C79)-IF(TRIM(B79)="-",0,B79))+(IF(TRIM(E79)="-",0,E79)-IF(TRIM(D79)="-",0,D79))+(IF(TRIM(G79)="-",0,G79)-IF(TRIM(F79)="-",0,F79))+(IF(TRIM(I79)="-",0,I79)-IF(TRIM(H79)="-",0,H79))</f>
        <v>0</v>
      </c>
      <c r="L79" s="18" t="n">
        <f aca="false">IF(K79&gt;=J79,(IF((K79-J79)&gt;0.0075,K79-J79,0)),0) * IF(NOT(ISERROR(VLOOKUP($A79,'.'!$B$9:$B$21,1,0))),'.'!$E$4,IF((WEEKDAY($A79,1)=7),'.'!$C$4,IF((WEEKDAY($A79,1)=1),'.'!$D$4,1)))</f>
        <v>0</v>
      </c>
      <c r="M79" s="18" t="n">
        <f aca="false">IF(J79&gt;=K79,(IF((J79-K79)&gt;0.0075,J79-K79,0)),0)</f>
        <v>0</v>
      </c>
      <c r="N79" s="17" t="str">
        <f aca="false">IFERROR(VLOOKUP($A79,'.'!$B$9:$C$21,2,0),"")</f>
        <v/>
      </c>
      <c r="O79" s="23"/>
      <c r="P79" s="23"/>
      <c r="Q79" s="34"/>
      <c r="R79" s="10"/>
      <c r="S79" s="10"/>
      <c r="T79" s="0"/>
      <c r="U79" s="0"/>
      <c r="AC79" s="0"/>
    </row>
    <row r="80" customFormat="false" ht="12.8" hidden="false" customHeight="false" outlineLevel="0" collapsed="false">
      <c r="A80" s="16" t="n">
        <f aca="false">A79+1</f>
        <v>42447</v>
      </c>
      <c r="B80" s="17"/>
      <c r="C80" s="17"/>
      <c r="D80" s="17"/>
      <c r="E80" s="17"/>
      <c r="F80" s="17"/>
      <c r="G80" s="17"/>
      <c r="H80" s="17"/>
      <c r="I80" s="17"/>
      <c r="J80" s="18" t="n">
        <f aca="false">IF(OR(B80="",(WEEKDAY(A80,1)=1),(WEEKDAY(A80,1)=7), NOT(ISERROR(VLOOKUP($A80,'.'!$B$9:$B$21,1,0)))),0,'.'!$B$4)</f>
        <v>0</v>
      </c>
      <c r="K80" s="18" t="n">
        <f aca="false">(IF(TRIM(C80)="-",0,C80)-IF(TRIM(B80)="-",0,B80))+(IF(TRIM(E80)="-",0,E80)-IF(TRIM(D80)="-",0,D80))+(IF(TRIM(G80)="-",0,G80)-IF(TRIM(F80)="-",0,F80))+(IF(TRIM(I80)="-",0,I80)-IF(TRIM(H80)="-",0,H80))</f>
        <v>0</v>
      </c>
      <c r="L80" s="18" t="n">
        <f aca="false">IF(K80&gt;=J80,(IF((K80-J80)&gt;0.0075,K80-J80,0)),0) * IF(NOT(ISERROR(VLOOKUP($A80,'.'!$B$9:$B$21,1,0))),'.'!$E$4,IF((WEEKDAY($A80,1)=7),'.'!$C$4,IF((WEEKDAY($A80,1)=1),'.'!$D$4,1)))</f>
        <v>0</v>
      </c>
      <c r="M80" s="18" t="n">
        <f aca="false">IF(J80&gt;=K80,(IF((J80-K80)&gt;0.0075,J80-K80,0)),0)</f>
        <v>0</v>
      </c>
      <c r="N80" s="17" t="str">
        <f aca="false">IFERROR(VLOOKUP($A80,'.'!$B$9:$C$21,2,0),"")</f>
        <v/>
      </c>
      <c r="O80" s="7"/>
      <c r="P80" s="7"/>
      <c r="Q80" s="33"/>
      <c r="R80" s="10"/>
      <c r="S80" s="10"/>
      <c r="T80" s="0"/>
      <c r="U80" s="0"/>
      <c r="AC80" s="0"/>
    </row>
    <row r="81" customFormat="false" ht="13.4" hidden="false" customHeight="false" outlineLevel="0" collapsed="false">
      <c r="A81" s="16" t="n">
        <f aca="false">A80+1</f>
        <v>42448</v>
      </c>
      <c r="B81" s="17"/>
      <c r="C81" s="17"/>
      <c r="D81" s="17"/>
      <c r="E81" s="17"/>
      <c r="F81" s="17"/>
      <c r="G81" s="17"/>
      <c r="H81" s="17"/>
      <c r="I81" s="17"/>
      <c r="J81" s="18" t="n">
        <f aca="false">IF(OR(B81="",(WEEKDAY(A81,1)=1),(WEEKDAY(A81,1)=7), NOT(ISERROR(VLOOKUP($A81,'.'!$B$9:$B$21,1,0)))),0,'.'!$B$4)</f>
        <v>0</v>
      </c>
      <c r="K81" s="18" t="n">
        <f aca="false">(IF(TRIM(C81)="-",0,C81)-IF(TRIM(B81)="-",0,B81))+(IF(TRIM(E81)="-",0,E81)-IF(TRIM(D81)="-",0,D81))+(IF(TRIM(G81)="-",0,G81)-IF(TRIM(F81)="-",0,F81))+(IF(TRIM(I81)="-",0,I81)-IF(TRIM(H81)="-",0,H81))</f>
        <v>0</v>
      </c>
      <c r="L81" s="18" t="n">
        <f aca="false">IF(K81&gt;=J81,(IF((K81-J81)&gt;0.0075,K81-J81,0)),0) * IF(NOT(ISERROR(VLOOKUP($A81,'.'!$B$9:$B$21,1,0))),'.'!$E$4,IF((WEEKDAY($A81,1)=7),'.'!$C$4,IF((WEEKDAY($A81,1)=1),'.'!$D$4,1)))</f>
        <v>0</v>
      </c>
      <c r="M81" s="18" t="n">
        <f aca="false">IF(J81&gt;=K81,(IF((J81-K81)&gt;0.0075,J81-K81,0)),0)</f>
        <v>0</v>
      </c>
      <c r="N81" s="17" t="str">
        <f aca="false">IFERROR(VLOOKUP($A81,'.'!$B$9:$C$21,2,0),"")</f>
        <v/>
      </c>
      <c r="O81" s="23"/>
      <c r="P81" s="23"/>
      <c r="Q81" s="34"/>
      <c r="R81" s="10"/>
      <c r="S81" s="10"/>
      <c r="T81" s="0"/>
      <c r="U81" s="0"/>
      <c r="AC81" s="0"/>
    </row>
    <row r="82" customFormat="false" ht="13.4" hidden="false" customHeight="false" outlineLevel="0" collapsed="false">
      <c r="A82" s="16" t="n">
        <f aca="false">A81+1</f>
        <v>42449</v>
      </c>
      <c r="B82" s="17"/>
      <c r="C82" s="17"/>
      <c r="D82" s="17"/>
      <c r="E82" s="17"/>
      <c r="F82" s="17"/>
      <c r="G82" s="17"/>
      <c r="H82" s="17"/>
      <c r="I82" s="17"/>
      <c r="J82" s="18" t="n">
        <f aca="false">IF(OR(B82="",(WEEKDAY(A82,1)=1),(WEEKDAY(A82,1)=7), NOT(ISERROR(VLOOKUP($A82,'.'!$B$9:$B$21,1,0)))),0,'.'!$B$4)</f>
        <v>0</v>
      </c>
      <c r="K82" s="18" t="n">
        <f aca="false">(IF(TRIM(C82)="-",0,C82)-IF(TRIM(B82)="-",0,B82))+(IF(TRIM(E82)="-",0,E82)-IF(TRIM(D82)="-",0,D82))+(IF(TRIM(G82)="-",0,G82)-IF(TRIM(F82)="-",0,F82))+(IF(TRIM(I82)="-",0,I82)-IF(TRIM(H82)="-",0,H82))</f>
        <v>0</v>
      </c>
      <c r="L82" s="18" t="n">
        <f aca="false">IF(K82&gt;=J82,(IF((K82-J82)&gt;0.0075,K82-J82,0)),0) * IF(NOT(ISERROR(VLOOKUP($A82,'.'!$B$9:$B$21,1,0))),'.'!$E$4,IF((WEEKDAY($A82,1)=7),'.'!$C$4,IF((WEEKDAY($A82,1)=1),'.'!$D$4,1)))</f>
        <v>0</v>
      </c>
      <c r="M82" s="18" t="n">
        <f aca="false">IF(J82&gt;=K82,(IF((J82-K82)&gt;0.0075,J82-K82,0)),0)</f>
        <v>0</v>
      </c>
      <c r="N82" s="17" t="str">
        <f aca="false">IFERROR(VLOOKUP($A82,'.'!$B$9:$C$21,2,0),"")</f>
        <v/>
      </c>
      <c r="O82" s="10"/>
      <c r="P82" s="10"/>
      <c r="Q82" s="10"/>
      <c r="R82" s="10"/>
      <c r="S82" s="10"/>
      <c r="T82" s="0"/>
      <c r="U82" s="0"/>
      <c r="AC82" s="0"/>
    </row>
    <row r="83" customFormat="false" ht="12.8" hidden="false" customHeight="false" outlineLevel="0" collapsed="false">
      <c r="A83" s="16" t="n">
        <f aca="false">A82+1</f>
        <v>42450</v>
      </c>
      <c r="B83" s="17"/>
      <c r="C83" s="17"/>
      <c r="D83" s="17"/>
      <c r="E83" s="17"/>
      <c r="F83" s="17"/>
      <c r="G83" s="17"/>
      <c r="H83" s="17"/>
      <c r="I83" s="17"/>
      <c r="J83" s="18" t="n">
        <f aca="false">IF(OR(B83="",(WEEKDAY(A83,1)=1),(WEEKDAY(A83,1)=7), NOT(ISERROR(VLOOKUP($A83,'.'!$B$9:$B$21,1,0)))),0,'.'!$B$4)</f>
        <v>0</v>
      </c>
      <c r="K83" s="18" t="n">
        <f aca="false">(IF(TRIM(C83)="-",0,C83)-IF(TRIM(B83)="-",0,B83))+(IF(TRIM(E83)="-",0,E83)-IF(TRIM(D83)="-",0,D83))+(IF(TRIM(G83)="-",0,G83)-IF(TRIM(F83)="-",0,F83))+(IF(TRIM(I83)="-",0,I83)-IF(TRIM(H83)="-",0,H83))</f>
        <v>0</v>
      </c>
      <c r="L83" s="18" t="n">
        <f aca="false">IF(K83&gt;=J83,(IF((K83-J83)&gt;0.0075,K83-J83,0)),0) * IF(NOT(ISERROR(VLOOKUP($A83,'.'!$B$9:$B$21,1,0))),'.'!$E$4,IF((WEEKDAY($A83,1)=7),'.'!$C$4,IF((WEEKDAY($A83,1)=1),'.'!$D$4,1)))</f>
        <v>0</v>
      </c>
      <c r="M83" s="18" t="n">
        <f aca="false">IF(J83&gt;=K83,(IF((J83-K83)&gt;0.0075,J83-K83,0)),0)</f>
        <v>0</v>
      </c>
      <c r="N83" s="17" t="str">
        <f aca="false">IFERROR(VLOOKUP($A83,'.'!$B$9:$C$21,2,0),"")</f>
        <v/>
      </c>
      <c r="O83" s="10"/>
      <c r="P83" s="10"/>
      <c r="Q83" s="10"/>
      <c r="R83" s="41"/>
      <c r="S83" s="41"/>
      <c r="T83" s="0"/>
      <c r="U83" s="0"/>
      <c r="AC83" s="0"/>
    </row>
    <row r="84" customFormat="false" ht="12.8" hidden="false" customHeight="false" outlineLevel="0" collapsed="false">
      <c r="A84" s="16" t="n">
        <f aca="false">A83+1</f>
        <v>42451</v>
      </c>
      <c r="B84" s="17"/>
      <c r="C84" s="17"/>
      <c r="D84" s="17"/>
      <c r="E84" s="17"/>
      <c r="F84" s="17"/>
      <c r="G84" s="17"/>
      <c r="H84" s="17"/>
      <c r="I84" s="17"/>
      <c r="J84" s="18" t="n">
        <f aca="false">IF(OR(B84="",(WEEKDAY(A84,1)=1),(WEEKDAY(A84,1)=7), NOT(ISERROR(VLOOKUP($A84,'.'!$B$9:$B$21,1,0)))),0,'.'!$B$4)</f>
        <v>0</v>
      </c>
      <c r="K84" s="18" t="n">
        <f aca="false">(IF(TRIM(C84)="-",0,C84)-IF(TRIM(B84)="-",0,B84))+(IF(TRIM(E84)="-",0,E84)-IF(TRIM(D84)="-",0,D84))+(IF(TRIM(G84)="-",0,G84)-IF(TRIM(F84)="-",0,F84))+(IF(TRIM(I84)="-",0,I84)-IF(TRIM(H84)="-",0,H84))</f>
        <v>0</v>
      </c>
      <c r="L84" s="18" t="n">
        <f aca="false">IF(K84&gt;=J84,(IF((K84-J84)&gt;0.0075,K84-J84,0)),0) * IF(NOT(ISERROR(VLOOKUP($A84,'.'!$B$9:$B$21,1,0))),'.'!$E$4,IF((WEEKDAY($A84,1)=7),'.'!$C$4,IF((WEEKDAY($A84,1)=1),'.'!$D$4,1)))</f>
        <v>0</v>
      </c>
      <c r="M84" s="18" t="n">
        <f aca="false">IF(J84&gt;=K84,(IF((J84-K84)&gt;0.0075,J84-K84,0)),0)</f>
        <v>0</v>
      </c>
      <c r="N84" s="17" t="str">
        <f aca="false">IFERROR(VLOOKUP($A84,'.'!$B$9:$C$21,2,0),"")</f>
        <v/>
      </c>
      <c r="O84" s="7"/>
      <c r="P84" s="7"/>
      <c r="Q84" s="33"/>
      <c r="R84" s="41"/>
      <c r="S84" s="10"/>
      <c r="T84" s="0"/>
      <c r="U84" s="0"/>
      <c r="AC84" s="0"/>
    </row>
    <row r="85" customFormat="false" ht="12.8" hidden="false" customHeight="false" outlineLevel="0" collapsed="false">
      <c r="A85" s="16" t="n">
        <f aca="false">A84+1</f>
        <v>42452</v>
      </c>
      <c r="B85" s="17"/>
      <c r="C85" s="17"/>
      <c r="D85" s="17"/>
      <c r="E85" s="17"/>
      <c r="F85" s="17"/>
      <c r="G85" s="17"/>
      <c r="H85" s="17"/>
      <c r="I85" s="17"/>
      <c r="J85" s="18" t="n">
        <f aca="false">IF(OR(B85="",(WEEKDAY(A85,1)=1),(WEEKDAY(A85,1)=7), NOT(ISERROR(VLOOKUP($A85,'.'!$B$9:$B$21,1,0)))),0,'.'!$B$4)</f>
        <v>0</v>
      </c>
      <c r="K85" s="18" t="n">
        <f aca="false">(IF(TRIM(C85)="-",0,C85)-IF(TRIM(B85)="-",0,B85))+(IF(TRIM(E85)="-",0,E85)-IF(TRIM(D85)="-",0,D85))+(IF(TRIM(G85)="-",0,G85)-IF(TRIM(F85)="-",0,F85))+(IF(TRIM(I85)="-",0,I85)-IF(TRIM(H85)="-",0,H85))</f>
        <v>0</v>
      </c>
      <c r="L85" s="18" t="n">
        <f aca="false">IF(K85&gt;=J85,(IF((K85-J85)&gt;0.0075,K85-J85,0)),0) * IF(NOT(ISERROR(VLOOKUP($A85,'.'!$B$9:$B$21,1,0))),'.'!$E$4,IF((WEEKDAY($A85,1)=7),'.'!$C$4,IF((WEEKDAY($A85,1)=1),'.'!$D$4,1)))</f>
        <v>0</v>
      </c>
      <c r="M85" s="18" t="n">
        <f aca="false">IF(J85&gt;=K85,(IF((J85-K85)&gt;0.0075,J85-K85,0)),0)</f>
        <v>0</v>
      </c>
      <c r="N85" s="17" t="str">
        <f aca="false">IFERROR(VLOOKUP($A85,'.'!$B$9:$C$21,2,0),"")</f>
        <v/>
      </c>
      <c r="O85" s="7"/>
      <c r="P85" s="7"/>
      <c r="Q85" s="33"/>
      <c r="R85" s="10"/>
      <c r="S85" s="10"/>
      <c r="T85" s="0"/>
      <c r="U85" s="0"/>
      <c r="AC85" s="0"/>
    </row>
    <row r="86" customFormat="false" ht="12.8" hidden="false" customHeight="false" outlineLevel="0" collapsed="false">
      <c r="A86" s="16" t="n">
        <f aca="false">A85+1</f>
        <v>42453</v>
      </c>
      <c r="B86" s="17"/>
      <c r="C86" s="17"/>
      <c r="D86" s="17"/>
      <c r="E86" s="17"/>
      <c r="F86" s="17"/>
      <c r="G86" s="17"/>
      <c r="H86" s="17"/>
      <c r="I86" s="17"/>
      <c r="J86" s="18" t="n">
        <f aca="false">IF(OR(B86="",(WEEKDAY(A86,1)=1),(WEEKDAY(A86,1)=7), NOT(ISERROR(VLOOKUP($A86,'.'!$B$9:$B$21,1,0)))),0,'.'!$B$4)</f>
        <v>0</v>
      </c>
      <c r="K86" s="18" t="n">
        <f aca="false">(IF(TRIM(C86)="-",0,C86)-IF(TRIM(B86)="-",0,B86))+(IF(TRIM(E86)="-",0,E86)-IF(TRIM(D86)="-",0,D86))+(IF(TRIM(G86)="-",0,G86)-IF(TRIM(F86)="-",0,F86))+(IF(TRIM(I86)="-",0,I86)-IF(TRIM(H86)="-",0,H86))</f>
        <v>0</v>
      </c>
      <c r="L86" s="18" t="n">
        <f aca="false">IF(K86&gt;=J86,(IF((K86-J86)&gt;0.0075,K86-J86,0)),0) * IF(NOT(ISERROR(VLOOKUP($A86,'.'!$B$9:$B$21,1,0))),'.'!$E$4,IF((WEEKDAY($A86,1)=7),'.'!$C$4,IF((WEEKDAY($A86,1)=1),'.'!$D$4,1)))</f>
        <v>0</v>
      </c>
      <c r="M86" s="18" t="n">
        <f aca="false">IF(J86&gt;=K86,(IF((J86-K86)&gt;0.0075,J86-K86,0)),0)</f>
        <v>0</v>
      </c>
      <c r="N86" s="17" t="str">
        <f aca="false">IFERROR(VLOOKUP($A86,'.'!$B$9:$C$21,2,0),"")</f>
        <v/>
      </c>
      <c r="O86" s="23"/>
      <c r="P86" s="23"/>
      <c r="Q86" s="34"/>
      <c r="R86" s="10"/>
      <c r="S86" s="10"/>
      <c r="T86" s="0"/>
      <c r="U86" s="0"/>
      <c r="AC86" s="0"/>
    </row>
    <row r="87" customFormat="false" ht="12.8" hidden="false" customHeight="false" outlineLevel="0" collapsed="false">
      <c r="A87" s="16" t="n">
        <f aca="false">A86+1</f>
        <v>42454</v>
      </c>
      <c r="B87" s="17"/>
      <c r="C87" s="17"/>
      <c r="D87" s="17"/>
      <c r="E87" s="17"/>
      <c r="F87" s="17"/>
      <c r="G87" s="17"/>
      <c r="H87" s="17"/>
      <c r="I87" s="17"/>
      <c r="J87" s="18" t="n">
        <f aca="false">IF(OR(B87="",(WEEKDAY(A87,1)=1),(WEEKDAY(A87,1)=7), NOT(ISERROR(VLOOKUP($A87,'.'!$B$9:$B$21,1,0)))),0,'.'!$B$4)</f>
        <v>0</v>
      </c>
      <c r="K87" s="18" t="n">
        <f aca="false">(IF(TRIM(C87)="-",0,C87)-IF(TRIM(B87)="-",0,B87))+(IF(TRIM(E87)="-",0,E87)-IF(TRIM(D87)="-",0,D87))+(IF(TRIM(G87)="-",0,G87)-IF(TRIM(F87)="-",0,F87))+(IF(TRIM(I87)="-",0,I87)-IF(TRIM(H87)="-",0,H87))</f>
        <v>0</v>
      </c>
      <c r="L87" s="18" t="n">
        <f aca="false">IF(K87&gt;=J87,(IF((K87-J87)&gt;0.0075,K87-J87,0)),0) * IF(NOT(ISERROR(VLOOKUP($A87,'.'!$B$9:$B$21,1,0))),'.'!$E$4,IF((WEEKDAY($A87,1)=7),'.'!$C$4,IF((WEEKDAY($A87,1)=1),'.'!$D$4,1)))</f>
        <v>0</v>
      </c>
      <c r="M87" s="18" t="n">
        <f aca="false">IF(J87&gt;=K87,(IF((J87-K87)&gt;0.0075,J87-K87,0)),0)</f>
        <v>0</v>
      </c>
      <c r="N87" s="17" t="str">
        <f aca="false">IFERROR(VLOOKUP($A87,'.'!$B$9:$C$21,2,0),"")</f>
        <v>Sexta-feira santa</v>
      </c>
      <c r="O87" s="7"/>
      <c r="P87" s="7"/>
      <c r="Q87" s="33"/>
      <c r="R87" s="10"/>
      <c r="S87" s="10"/>
      <c r="T87" s="0"/>
      <c r="U87" s="0"/>
      <c r="AC87" s="0"/>
    </row>
    <row r="88" customFormat="false" ht="13.4" hidden="false" customHeight="false" outlineLevel="0" collapsed="false">
      <c r="A88" s="16" t="n">
        <f aca="false">A87+1</f>
        <v>42455</v>
      </c>
      <c r="B88" s="17"/>
      <c r="C88" s="17"/>
      <c r="D88" s="17"/>
      <c r="E88" s="17"/>
      <c r="F88" s="17"/>
      <c r="G88" s="17"/>
      <c r="H88" s="17"/>
      <c r="I88" s="17"/>
      <c r="J88" s="18" t="n">
        <f aca="false">IF(OR(B88="",(WEEKDAY(A88,1)=1),(WEEKDAY(A88,1)=7), NOT(ISERROR(VLOOKUP($A88,'.'!$B$9:$B$21,1,0)))),0,'.'!$B$4)</f>
        <v>0</v>
      </c>
      <c r="K88" s="18" t="n">
        <f aca="false">(IF(TRIM(C88)="-",0,C88)-IF(TRIM(B88)="-",0,B88))+(IF(TRIM(E88)="-",0,E88)-IF(TRIM(D88)="-",0,D88))+(IF(TRIM(G88)="-",0,G88)-IF(TRIM(F88)="-",0,F88))+(IF(TRIM(I88)="-",0,I88)-IF(TRIM(H88)="-",0,H88))</f>
        <v>0</v>
      </c>
      <c r="L88" s="18" t="n">
        <f aca="false">IF(K88&gt;=J88,(IF((K88-J88)&gt;0.0075,K88-J88,0)),0) * IF(NOT(ISERROR(VLOOKUP($A88,'.'!$B$9:$B$21,1,0))),'.'!$E$4,IF((WEEKDAY($A88,1)=7),'.'!$C$4,IF((WEEKDAY($A88,1)=1),'.'!$D$4,1)))</f>
        <v>0</v>
      </c>
      <c r="M88" s="18" t="n">
        <f aca="false">IF(J88&gt;=K88,(IF((J88-K88)&gt;0.0075,J88-K88,0)),0)</f>
        <v>0</v>
      </c>
      <c r="N88" s="17" t="str">
        <f aca="false">IFERROR(VLOOKUP($A88,'.'!$B$9:$C$21,2,0),"")</f>
        <v/>
      </c>
      <c r="O88" s="23"/>
      <c r="P88" s="23"/>
      <c r="Q88" s="34"/>
      <c r="R88" s="10"/>
      <c r="S88" s="10"/>
      <c r="T88" s="0"/>
      <c r="U88" s="0"/>
      <c r="AC88" s="0"/>
    </row>
    <row r="89" customFormat="false" ht="13.4" hidden="false" customHeight="false" outlineLevel="0" collapsed="false">
      <c r="A89" s="16" t="n">
        <f aca="false">A88+1</f>
        <v>42456</v>
      </c>
      <c r="B89" s="17"/>
      <c r="C89" s="17"/>
      <c r="D89" s="17"/>
      <c r="E89" s="17"/>
      <c r="F89" s="17"/>
      <c r="G89" s="17"/>
      <c r="H89" s="17"/>
      <c r="I89" s="17"/>
      <c r="J89" s="18" t="n">
        <f aca="false">IF(OR(B89="",(WEEKDAY(A89,1)=1),(WEEKDAY(A89,1)=7), NOT(ISERROR(VLOOKUP($A89,'.'!$B$9:$B$21,1,0)))),0,'.'!$B$4)</f>
        <v>0</v>
      </c>
      <c r="K89" s="18" t="n">
        <f aca="false">(IF(TRIM(C89)="-",0,C89)-IF(TRIM(B89)="-",0,B89))+(IF(TRIM(E89)="-",0,E89)-IF(TRIM(D89)="-",0,D89))+(IF(TRIM(G89)="-",0,G89)-IF(TRIM(F89)="-",0,F89))+(IF(TRIM(I89)="-",0,I89)-IF(TRIM(H89)="-",0,H89))</f>
        <v>0</v>
      </c>
      <c r="L89" s="18" t="n">
        <f aca="false">IF(K89&gt;=J89,(IF((K89-J89)&gt;0.0075,K89-J89,0)),0) * IF(NOT(ISERROR(VLOOKUP($A89,'.'!$B$9:$B$21,1,0))),'.'!$E$4,IF((WEEKDAY($A89,1)=7),'.'!$C$4,IF((WEEKDAY($A89,1)=1),'.'!$D$4,1)))</f>
        <v>0</v>
      </c>
      <c r="M89" s="18" t="n">
        <f aca="false">IF(J89&gt;=K89,(IF((J89-K89)&gt;0.0075,J89-K89,0)),0)</f>
        <v>0</v>
      </c>
      <c r="N89" s="17" t="str">
        <f aca="false">IFERROR(VLOOKUP($A89,'.'!$B$9:$C$21,2,0),"")</f>
        <v/>
      </c>
      <c r="O89" s="10"/>
      <c r="P89" s="10"/>
      <c r="Q89" s="10"/>
      <c r="R89" s="10"/>
      <c r="S89" s="10"/>
      <c r="T89" s="0"/>
      <c r="U89" s="0"/>
      <c r="AC89" s="0"/>
    </row>
    <row r="90" customFormat="false" ht="12.8" hidden="false" customHeight="false" outlineLevel="0" collapsed="false">
      <c r="A90" s="16" t="n">
        <f aca="false">A89+1</f>
        <v>42457</v>
      </c>
      <c r="B90" s="17"/>
      <c r="C90" s="17"/>
      <c r="D90" s="17"/>
      <c r="E90" s="17"/>
      <c r="F90" s="17"/>
      <c r="G90" s="17"/>
      <c r="H90" s="17"/>
      <c r="I90" s="17"/>
      <c r="J90" s="18" t="n">
        <f aca="false">IF(OR(B90="",(WEEKDAY(A90,1)=1),(WEEKDAY(A90,1)=7), NOT(ISERROR(VLOOKUP($A90,'.'!$B$9:$B$21,1,0)))),0,'.'!$B$4)</f>
        <v>0</v>
      </c>
      <c r="K90" s="18" t="n">
        <f aca="false">(IF(TRIM(C90)="-",0,C90)-IF(TRIM(B90)="-",0,B90))+(IF(TRIM(E90)="-",0,E90)-IF(TRIM(D90)="-",0,D90))+(IF(TRIM(G90)="-",0,G90)-IF(TRIM(F90)="-",0,F90))+(IF(TRIM(I90)="-",0,I90)-IF(TRIM(H90)="-",0,H90))</f>
        <v>0</v>
      </c>
      <c r="L90" s="18" t="n">
        <f aca="false">IF(K90&gt;=J90,(IF((K90-J90)&gt;0.0075,K90-J90,0)),0) * IF(NOT(ISERROR(VLOOKUP($A90,'.'!$B$9:$B$21,1,0))),'.'!$E$4,IF((WEEKDAY($A90,1)=7),'.'!$C$4,IF((WEEKDAY($A90,1)=1),'.'!$D$4,1)))</f>
        <v>0</v>
      </c>
      <c r="M90" s="18" t="n">
        <f aca="false">IF(J90&gt;=K90,(IF((J90-K90)&gt;0.0075,J90-K90,0)),0)</f>
        <v>0</v>
      </c>
      <c r="N90" s="17" t="str">
        <f aca="false">IFERROR(VLOOKUP($A90,'.'!$B$9:$C$21,2,0),"")</f>
        <v/>
      </c>
      <c r="O90" s="10"/>
      <c r="P90" s="10"/>
      <c r="Q90" s="10"/>
      <c r="R90" s="10"/>
      <c r="S90" s="10"/>
      <c r="T90" s="0"/>
      <c r="U90" s="0"/>
      <c r="AC90" s="0"/>
    </row>
    <row r="91" customFormat="false" ht="12.8" hidden="false" customHeight="false" outlineLevel="0" collapsed="false">
      <c r="A91" s="16" t="n">
        <f aca="false">A90+1</f>
        <v>42458</v>
      </c>
      <c r="B91" s="17"/>
      <c r="C91" s="17"/>
      <c r="D91" s="17"/>
      <c r="E91" s="17"/>
      <c r="F91" s="17"/>
      <c r="G91" s="17"/>
      <c r="H91" s="17"/>
      <c r="I91" s="17"/>
      <c r="J91" s="18" t="n">
        <f aca="false">IF(OR(B91="",(WEEKDAY(A91,1)=1),(WEEKDAY(A91,1)=7), NOT(ISERROR(VLOOKUP($A91,'.'!$B$9:$B$21,1,0)))),0,'.'!$B$4)</f>
        <v>0</v>
      </c>
      <c r="K91" s="18" t="n">
        <f aca="false">(IF(TRIM(C91)="-",0,C91)-IF(TRIM(B91)="-",0,B91))+(IF(TRIM(E91)="-",0,E91)-IF(TRIM(D91)="-",0,D91))+(IF(TRIM(G91)="-",0,G91)-IF(TRIM(F91)="-",0,F91))+(IF(TRIM(I91)="-",0,I91)-IF(TRIM(H91)="-",0,H91))</f>
        <v>0</v>
      </c>
      <c r="L91" s="18" t="n">
        <f aca="false">IF(K91&gt;=J91,(IF((K91-J91)&gt;0.0075,K91-J91,0)),0) * IF(NOT(ISERROR(VLOOKUP($A91,'.'!$B$9:$B$21,1,0))),'.'!$E$4,IF((WEEKDAY($A91,1)=7),'.'!$C$4,IF((WEEKDAY($A91,1)=1),'.'!$D$4,1)))</f>
        <v>0</v>
      </c>
      <c r="M91" s="18" t="n">
        <f aca="false">IF(J91&gt;=K91,(IF((J91-K91)&gt;0.0075,J91-K91,0)),0)</f>
        <v>0</v>
      </c>
      <c r="N91" s="17" t="str">
        <f aca="false">IFERROR(VLOOKUP($A91,'.'!$B$9:$C$21,2,0),"")</f>
        <v/>
      </c>
      <c r="O91" s="23" t="n">
        <f aca="false">SUM(L62:L92)</f>
        <v>0</v>
      </c>
      <c r="P91" s="23" t="n">
        <f aca="false">SUM(M62:M92)</f>
        <v>0</v>
      </c>
      <c r="Q91" s="8" t="n">
        <f aca="false">IF(O91&gt;P91,1,0)</f>
        <v>0</v>
      </c>
      <c r="R91" s="10"/>
      <c r="S91" s="8" t="n">
        <f aca="false">IF(Q91=S60,Q91,IF(S61&gt;Q92,S60,Q91))</f>
        <v>0</v>
      </c>
      <c r="T91" s="0"/>
      <c r="U91" s="0"/>
      <c r="AC91" s="0"/>
    </row>
    <row r="92" customFormat="false" ht="12.8" hidden="false" customHeight="false" outlineLevel="0" collapsed="false">
      <c r="A92" s="16" t="n">
        <f aca="false">A91+1</f>
        <v>42459</v>
      </c>
      <c r="B92" s="17"/>
      <c r="C92" s="17"/>
      <c r="D92" s="17"/>
      <c r="E92" s="17"/>
      <c r="F92" s="17"/>
      <c r="G92" s="17"/>
      <c r="H92" s="17"/>
      <c r="I92" s="17"/>
      <c r="J92" s="18" t="n">
        <f aca="false">IF(OR(B92="",(WEEKDAY(A92,1)=1),(WEEKDAY(A92,1)=7), NOT(ISERROR(VLOOKUP($A92,'.'!$B$9:$B$21,1,0)))),0,'.'!$B$4)</f>
        <v>0</v>
      </c>
      <c r="K92" s="18" t="n">
        <f aca="false">(IF(TRIM(C92)="-",0,C92)-IF(TRIM(B92)="-",0,B92))+(IF(TRIM(E92)="-",0,E92)-IF(TRIM(D92)="-",0,D92))+(IF(TRIM(G92)="-",0,G92)-IF(TRIM(F92)="-",0,F92))+(IF(TRIM(I92)="-",0,I92)-IF(TRIM(H92)="-",0,H92))</f>
        <v>0</v>
      </c>
      <c r="L92" s="18" t="n">
        <f aca="false">IF(K92&gt;=J92,(IF((K92-J92)&gt;0.0075,K92-J92,0)),0) * IF(NOT(ISERROR(VLOOKUP($A92,'.'!$B$9:$B$21,1,0))),'.'!$E$4,IF((WEEKDAY($A92,1)=7),'.'!$C$4,IF((WEEKDAY($A92,1)=1),'.'!$D$4,1)))</f>
        <v>0</v>
      </c>
      <c r="M92" s="18" t="n">
        <f aca="false">IF(J92&gt;=K92,(IF((J92-K92)&gt;0.0075,J92-K92,0)),0)</f>
        <v>0</v>
      </c>
      <c r="N92" s="17"/>
      <c r="O92" s="23" t="n">
        <f aca="false">SUM(L63:L93)</f>
        <v>0</v>
      </c>
      <c r="P92" s="23" t="n">
        <f aca="false">SUM(M63:M93)</f>
        <v>0</v>
      </c>
      <c r="Q92" s="8" t="n">
        <f aca="false">IF(O92&gt;P92,1,0)</f>
        <v>0</v>
      </c>
      <c r="R92" s="10"/>
      <c r="S92" s="8" t="n">
        <f aca="false">IF(Q92=S61,Q92,IF(S62&gt;Q93,S61,Q92))</f>
        <v>0</v>
      </c>
      <c r="T92" s="0"/>
      <c r="U92" s="0"/>
      <c r="AC92" s="0"/>
    </row>
    <row r="93" customFormat="false" ht="13.4" hidden="false" customHeight="false" outlineLevel="0" collapsed="false">
      <c r="A93" s="16" t="n">
        <f aca="false">A92+1</f>
        <v>42460</v>
      </c>
      <c r="B93" s="17"/>
      <c r="C93" s="17"/>
      <c r="D93" s="17"/>
      <c r="E93" s="17"/>
      <c r="F93" s="17"/>
      <c r="G93" s="17"/>
      <c r="H93" s="17"/>
      <c r="I93" s="17"/>
      <c r="J93" s="18" t="n">
        <f aca="false">IF(OR(B93="",(WEEKDAY(A93,1)=1),(WEEKDAY(A93,1)=7), NOT(ISERROR(VLOOKUP($A93,'.'!$B$9:$B$21,1,0)))),0,'.'!$B$4)</f>
        <v>0</v>
      </c>
      <c r="K93" s="18" t="n">
        <f aca="false">(IF(TRIM(C93)="-",0,C93)-IF(TRIM(B93)="-",0,B93))+(IF(TRIM(E93)="-",0,E93)-IF(TRIM(D93)="-",0,D93))+(IF(TRIM(G93)="-",0,G93)-IF(TRIM(F93)="-",0,F93))+(IF(TRIM(I93)="-",0,I93)-IF(TRIM(H93)="-",0,H93))</f>
        <v>0</v>
      </c>
      <c r="L93" s="18" t="n">
        <f aca="false">IF(K93&gt;=J93,(IF((K93-J93)&gt;0.0075,K93-J93,0)),0) * IF(NOT(ISERROR(VLOOKUP($A93,'.'!$B$9:$B$21,1,0))),'.'!$E$4,IF((WEEKDAY($A93,1)=7),'.'!$C$4,IF((WEEKDAY($A93,1)=1),'.'!$D$4,1)))</f>
        <v>0</v>
      </c>
      <c r="M93" s="18" t="n">
        <f aca="false">IF(J93&gt;=K93,(IF((J93-K93)&gt;0.0075,J93-K93,0)),0)</f>
        <v>0</v>
      </c>
      <c r="N93" s="17" t="str">
        <f aca="false">IFERROR(VLOOKUP($A93,'.'!$B$9:$C$21,2,0),"")</f>
        <v/>
      </c>
      <c r="O93" s="39" t="s">
        <v>15</v>
      </c>
      <c r="P93" s="39"/>
      <c r="Q93" s="37" t="n">
        <f aca="false">IF(O92&gt;P92,O92-P92,P92-O92)</f>
        <v>0</v>
      </c>
      <c r="R93" s="36" t="s">
        <v>16</v>
      </c>
      <c r="S93" s="37" t="n">
        <f aca="false">IF(Q92=S61,S62+Q93,IF(S62&gt;Q93,S62-Q93,Q93-S62))</f>
        <v>0</v>
      </c>
      <c r="T93" s="0"/>
      <c r="U93" s="0"/>
      <c r="AC93" s="0"/>
    </row>
    <row r="94" customFormat="false" ht="12.8" hidden="false" customHeight="false" outlineLevel="0" collapsed="false">
      <c r="A94" s="16" t="n">
        <f aca="false">A93+1</f>
        <v>42461</v>
      </c>
      <c r="B94" s="17"/>
      <c r="C94" s="17"/>
      <c r="D94" s="17"/>
      <c r="E94" s="17"/>
      <c r="F94" s="17"/>
      <c r="G94" s="17"/>
      <c r="H94" s="17"/>
      <c r="I94" s="17"/>
      <c r="J94" s="18" t="n">
        <f aca="false">IF(OR(B94="",(WEEKDAY(A94,1)=1),(WEEKDAY(A94,1)=7), NOT(ISERROR(VLOOKUP($A94,'.'!$B$9:$B$21,1,0)))),0,'.'!$B$4)</f>
        <v>0</v>
      </c>
      <c r="K94" s="18" t="n">
        <f aca="false">(IF(TRIM(C94)="-",0,C94)-IF(TRIM(B94)="-",0,B94))+(IF(TRIM(E94)="-",0,E94)-IF(TRIM(D94)="-",0,D94))+(IF(TRIM(G94)="-",0,G94)-IF(TRIM(F94)="-",0,F94))+(IF(TRIM(I94)="-",0,I94)-IF(TRIM(H94)="-",0,H94))</f>
        <v>0</v>
      </c>
      <c r="L94" s="18" t="n">
        <f aca="false">IF(K94&gt;=J94,(IF((K94-J94)&gt;0.0075,K94-J94,0)),0) * IF(NOT(ISERROR(VLOOKUP($A94,'.'!$B$9:$B$21,1,0))),'.'!$E$4,IF((WEEKDAY($A94,1)=7),'.'!$C$4,IF((WEEKDAY($A94,1)=1),'.'!$D$4,1)))</f>
        <v>0</v>
      </c>
      <c r="M94" s="18" t="n">
        <f aca="false">IF(J94&gt;=K94,(IF((J94-K94)&gt;0.0075,J94-K94,0)),0)</f>
        <v>0</v>
      </c>
      <c r="N94" s="17" t="str">
        <f aca="false">IFERROR(VLOOKUP($A94,'.'!$B$9:$C$21,2,0),"")</f>
        <v/>
      </c>
      <c r="O94" s="7"/>
      <c r="P94" s="7"/>
      <c r="Q94" s="33"/>
      <c r="R94" s="10"/>
      <c r="S94" s="10"/>
      <c r="T94" s="0"/>
      <c r="U94" s="0"/>
      <c r="AC94" s="0"/>
    </row>
    <row r="95" customFormat="false" ht="13.4" hidden="false" customHeight="false" outlineLevel="0" collapsed="false">
      <c r="A95" s="16" t="n">
        <f aca="false">A94+1</f>
        <v>42462</v>
      </c>
      <c r="B95" s="17"/>
      <c r="C95" s="17"/>
      <c r="D95" s="17"/>
      <c r="E95" s="17"/>
      <c r="F95" s="17"/>
      <c r="G95" s="17"/>
      <c r="H95" s="17"/>
      <c r="I95" s="17"/>
      <c r="J95" s="18" t="n">
        <f aca="false">IF(OR(B95="",(WEEKDAY(A95,1)=1),(WEEKDAY(A95,1)=7), NOT(ISERROR(VLOOKUP($A95,'.'!$B$9:$B$21,1,0)))),0,'.'!$B$4)</f>
        <v>0</v>
      </c>
      <c r="K95" s="18" t="n">
        <f aca="false">(IF(TRIM(C95)="-",0,C95)-IF(TRIM(B95)="-",0,B95))+(IF(TRIM(E95)="-",0,E95)-IF(TRIM(D95)="-",0,D95))+(IF(TRIM(G95)="-",0,G95)-IF(TRIM(F95)="-",0,F95))+(IF(TRIM(I95)="-",0,I95)-IF(TRIM(H95)="-",0,H95))</f>
        <v>0</v>
      </c>
      <c r="L95" s="18" t="n">
        <f aca="false">IF(K95&gt;=J95,(IF((K95-J95)&gt;0.0075,K95-J95,0)),0) * IF(NOT(ISERROR(VLOOKUP($A95,'.'!$B$9:$B$21,1,0))),'.'!$E$4,IF((WEEKDAY($A95,1)=7),'.'!$C$4,IF((WEEKDAY($A95,1)=1),'.'!$D$4,1)))</f>
        <v>0</v>
      </c>
      <c r="M95" s="18" t="n">
        <f aca="false">IF(J95&gt;=K95,(IF((J95-K95)&gt;0.0075,J95-K95,0)),0)</f>
        <v>0</v>
      </c>
      <c r="N95" s="17" t="str">
        <f aca="false">IFERROR(VLOOKUP($A95,'.'!$B$9:$C$21,2,0),"")</f>
        <v/>
      </c>
      <c r="O95" s="23"/>
      <c r="P95" s="23"/>
      <c r="Q95" s="34"/>
      <c r="R95" s="10"/>
      <c r="S95" s="10"/>
      <c r="T95" s="0"/>
      <c r="U95" s="0"/>
      <c r="AC95" s="0"/>
    </row>
    <row r="96" customFormat="false" ht="13.4" hidden="false" customHeight="false" outlineLevel="0" collapsed="false">
      <c r="A96" s="16" t="n">
        <f aca="false">A95+1</f>
        <v>42463</v>
      </c>
      <c r="B96" s="17"/>
      <c r="C96" s="17"/>
      <c r="D96" s="17"/>
      <c r="E96" s="17"/>
      <c r="F96" s="17"/>
      <c r="G96" s="17"/>
      <c r="H96" s="17"/>
      <c r="I96" s="17"/>
      <c r="J96" s="18" t="n">
        <f aca="false">IF(OR(B96="",(WEEKDAY(A96,1)=1),(WEEKDAY(A96,1)=7), NOT(ISERROR(VLOOKUP($A96,'.'!$B$9:$B$21,1,0)))),0,'.'!$B$4)</f>
        <v>0</v>
      </c>
      <c r="K96" s="18" t="n">
        <f aca="false">(IF(TRIM(C96)="-",0,C96)-IF(TRIM(B96)="-",0,B96))+(IF(TRIM(E96)="-",0,E96)-IF(TRIM(D96)="-",0,D96))+(IF(TRIM(G96)="-",0,G96)-IF(TRIM(F96)="-",0,F96))+(IF(TRIM(I96)="-",0,I96)-IF(TRIM(H96)="-",0,H96))</f>
        <v>0</v>
      </c>
      <c r="L96" s="18" t="n">
        <f aca="false">IF(K96&gt;=J96,(IF((K96-J96)&gt;0.0075,K96-J96,0)),0) * IF(NOT(ISERROR(VLOOKUP($A96,'.'!$B$9:$B$21,1,0))),'.'!$E$4,IF((WEEKDAY($A96,1)=7),'.'!$C$4,IF((WEEKDAY($A96,1)=1),'.'!$D$4,1)))</f>
        <v>0</v>
      </c>
      <c r="M96" s="18" t="n">
        <f aca="false">IF(J96&gt;=K96,(IF((J96-K96)&gt;0.0075,J96-K96,0)),0)</f>
        <v>0</v>
      </c>
      <c r="N96" s="17" t="str">
        <f aca="false">IFERROR(VLOOKUP($A96,'.'!$B$9:$C$21,2,0),"")</f>
        <v/>
      </c>
      <c r="O96" s="10"/>
      <c r="P96" s="10"/>
      <c r="Q96" s="10"/>
      <c r="R96" s="10"/>
      <c r="S96" s="10"/>
      <c r="T96" s="0"/>
      <c r="U96" s="0"/>
      <c r="AC96" s="0"/>
    </row>
    <row r="97" customFormat="false" ht="12.8" hidden="false" customHeight="false" outlineLevel="0" collapsed="false">
      <c r="A97" s="16" t="n">
        <f aca="false">A96+1</f>
        <v>42464</v>
      </c>
      <c r="B97" s="17"/>
      <c r="C97" s="17"/>
      <c r="D97" s="17"/>
      <c r="E97" s="17"/>
      <c r="F97" s="17"/>
      <c r="G97" s="17"/>
      <c r="H97" s="17"/>
      <c r="I97" s="17"/>
      <c r="J97" s="18" t="n">
        <f aca="false">IF(OR(B97="",(WEEKDAY(A97,1)=1),(WEEKDAY(A97,1)=7), NOT(ISERROR(VLOOKUP($A97,'.'!$B$9:$B$21,1,0)))),0,'.'!$B$4)</f>
        <v>0</v>
      </c>
      <c r="K97" s="18" t="n">
        <f aca="false">(IF(TRIM(C97)="-",0,C97)-IF(TRIM(B97)="-",0,B97))+(IF(TRIM(E97)="-",0,E97)-IF(TRIM(D97)="-",0,D97))+(IF(TRIM(G97)="-",0,G97)-IF(TRIM(F97)="-",0,F97))+(IF(TRIM(I97)="-",0,I97)-IF(TRIM(H97)="-",0,H97))</f>
        <v>0</v>
      </c>
      <c r="L97" s="18" t="n">
        <f aca="false">IF(K97&gt;=J97,(IF((K97-J97)&gt;0.0075,K97-J97,0)),0) * IF(NOT(ISERROR(VLOOKUP($A97,'.'!$B$9:$B$21,1,0))),'.'!$E$4,IF((WEEKDAY($A97,1)=7),'.'!$C$4,IF((WEEKDAY($A97,1)=1),'.'!$D$4,1)))</f>
        <v>0</v>
      </c>
      <c r="M97" s="18" t="n">
        <f aca="false">IF(J97&gt;=K97,(IF((J97-K97)&gt;0.0075,J97-K97,0)),0)</f>
        <v>0</v>
      </c>
      <c r="N97" s="17" t="str">
        <f aca="false">IFERROR(VLOOKUP($A97,'.'!$B$9:$C$21,2,0),"")</f>
        <v/>
      </c>
      <c r="O97" s="10"/>
      <c r="P97" s="10"/>
      <c r="Q97" s="10"/>
      <c r="R97" s="10"/>
      <c r="S97" s="10"/>
      <c r="T97" s="0"/>
      <c r="U97" s="0"/>
      <c r="AC97" s="0"/>
    </row>
    <row r="98" customFormat="false" ht="12.8" hidden="false" customHeight="false" outlineLevel="0" collapsed="false">
      <c r="A98" s="16" t="n">
        <f aca="false">A97+1</f>
        <v>42465</v>
      </c>
      <c r="B98" s="17"/>
      <c r="C98" s="17"/>
      <c r="D98" s="17"/>
      <c r="E98" s="17"/>
      <c r="F98" s="17"/>
      <c r="G98" s="17"/>
      <c r="H98" s="17"/>
      <c r="I98" s="17"/>
      <c r="J98" s="18" t="n">
        <f aca="false">IF(OR(B98="",(WEEKDAY(A98,1)=1),(WEEKDAY(A98,1)=7), NOT(ISERROR(VLOOKUP($A98,'.'!$B$9:$B$21,1,0)))),0,'.'!$B$4)</f>
        <v>0</v>
      </c>
      <c r="K98" s="18" t="n">
        <f aca="false">(IF(TRIM(C98)="-",0,C98)-IF(TRIM(B98)="-",0,B98))+(IF(TRIM(E98)="-",0,E98)-IF(TRIM(D98)="-",0,D98))+(IF(TRIM(G98)="-",0,G98)-IF(TRIM(F98)="-",0,F98))+(IF(TRIM(I98)="-",0,I98)-IF(TRIM(H98)="-",0,H98))</f>
        <v>0</v>
      </c>
      <c r="L98" s="18" t="n">
        <f aca="false">IF(K98&gt;=J98,(IF((K98-J98)&gt;0.0075,K98-J98,0)),0) * IF(NOT(ISERROR(VLOOKUP($A98,'.'!$B$9:$B$21,1,0))),'.'!$E$4,IF((WEEKDAY($A98,1)=7),'.'!$C$4,IF((WEEKDAY($A98,1)=1),'.'!$D$4,1)))</f>
        <v>0</v>
      </c>
      <c r="M98" s="18" t="n">
        <f aca="false">IF(J98&gt;=K98,(IF((J98-K98)&gt;0.0075,J98-K98,0)),0)</f>
        <v>0</v>
      </c>
      <c r="N98" s="17" t="str">
        <f aca="false">IFERROR(VLOOKUP($A98,'.'!$B$9:$C$21,2,0),"")</f>
        <v/>
      </c>
      <c r="O98" s="7"/>
      <c r="P98" s="7"/>
      <c r="Q98" s="33"/>
      <c r="R98" s="10"/>
      <c r="S98" s="10"/>
      <c r="T98" s="0"/>
      <c r="U98" s="0"/>
      <c r="AC98" s="0"/>
    </row>
    <row r="99" customFormat="false" ht="12.8" hidden="false" customHeight="false" outlineLevel="0" collapsed="false">
      <c r="A99" s="16" t="n">
        <f aca="false">A98+1</f>
        <v>42466</v>
      </c>
      <c r="B99" s="17"/>
      <c r="C99" s="17"/>
      <c r="D99" s="17"/>
      <c r="E99" s="17"/>
      <c r="F99" s="17"/>
      <c r="G99" s="17"/>
      <c r="H99" s="17"/>
      <c r="I99" s="17"/>
      <c r="J99" s="18" t="n">
        <f aca="false">IF(OR(B99="",(WEEKDAY(A99,1)=1),(WEEKDAY(A99,1)=7), NOT(ISERROR(VLOOKUP($A99,'.'!$B$9:$B$21,1,0)))),0,'.'!$B$4)</f>
        <v>0</v>
      </c>
      <c r="K99" s="18" t="n">
        <f aca="false">(IF(TRIM(C99)="-",0,C99)-IF(TRIM(B99)="-",0,B99))+(IF(TRIM(E99)="-",0,E99)-IF(TRIM(D99)="-",0,D99))+(IF(TRIM(G99)="-",0,G99)-IF(TRIM(F99)="-",0,F99))+(IF(TRIM(I99)="-",0,I99)-IF(TRIM(H99)="-",0,H99))</f>
        <v>0</v>
      </c>
      <c r="L99" s="18" t="n">
        <f aca="false">IF(K99&gt;=J99,(IF((K99-J99)&gt;0.0075,K99-J99,0)),0) * IF(NOT(ISERROR(VLOOKUP($A99,'.'!$B$9:$B$21,1,0))),'.'!$E$4,IF((WEEKDAY($A99,1)=7),'.'!$C$4,IF((WEEKDAY($A99,1)=1),'.'!$D$4,1)))</f>
        <v>0</v>
      </c>
      <c r="M99" s="18" t="n">
        <f aca="false">IF(J99&gt;=K99,(IF((J99-K99)&gt;0.0075,J99-K99,0)),0)</f>
        <v>0</v>
      </c>
      <c r="N99" s="17" t="str">
        <f aca="false">IFERROR(VLOOKUP($A99,'.'!$B$9:$C$21,2,0),"")</f>
        <v/>
      </c>
      <c r="O99" s="7"/>
      <c r="P99" s="7"/>
      <c r="Q99" s="33"/>
      <c r="R99" s="10"/>
      <c r="S99" s="10"/>
      <c r="T99" s="0"/>
      <c r="U99" s="0"/>
      <c r="AC99" s="0"/>
    </row>
    <row r="100" customFormat="false" ht="12.8" hidden="false" customHeight="false" outlineLevel="0" collapsed="false">
      <c r="A100" s="16" t="n">
        <f aca="false">A99+1</f>
        <v>42467</v>
      </c>
      <c r="B100" s="17"/>
      <c r="C100" s="17"/>
      <c r="D100" s="17"/>
      <c r="E100" s="17"/>
      <c r="F100" s="17"/>
      <c r="G100" s="17"/>
      <c r="H100" s="17"/>
      <c r="I100" s="17"/>
      <c r="J100" s="18" t="n">
        <f aca="false">IF(OR(B100="",(WEEKDAY(A100,1)=1),(WEEKDAY(A100,1)=7), NOT(ISERROR(VLOOKUP($A100,'.'!$B$9:$B$21,1,0)))),0,'.'!$B$4)</f>
        <v>0</v>
      </c>
      <c r="K100" s="18" t="n">
        <f aca="false">(IF(TRIM(C100)="-",0,C100)-IF(TRIM(B100)="-",0,B100))+(IF(TRIM(E100)="-",0,E100)-IF(TRIM(D100)="-",0,D100))+(IF(TRIM(G100)="-",0,G100)-IF(TRIM(F100)="-",0,F100))+(IF(TRIM(I100)="-",0,I100)-IF(TRIM(H100)="-",0,H100))</f>
        <v>0</v>
      </c>
      <c r="L100" s="18" t="n">
        <f aca="false">IF(K100&gt;=J100,(IF((K100-J100)&gt;0.0075,K100-J100,0)),0) * IF(NOT(ISERROR(VLOOKUP($A100,'.'!$B$9:$B$21,1,0))),'.'!$E$4,IF((WEEKDAY($A100,1)=7),'.'!$C$4,IF((WEEKDAY($A100,1)=1),'.'!$D$4,1)))</f>
        <v>0</v>
      </c>
      <c r="M100" s="18" t="n">
        <f aca="false">IF(J100&gt;=K100,(IF((J100-K100)&gt;0.0075,J100-K100,0)),0)</f>
        <v>0</v>
      </c>
      <c r="N100" s="17" t="str">
        <f aca="false">IFERROR(VLOOKUP($A100,'.'!$B$9:$C$21,2,0),"")</f>
        <v/>
      </c>
      <c r="O100" s="23"/>
      <c r="P100" s="23"/>
      <c r="Q100" s="34"/>
      <c r="R100" s="10"/>
      <c r="S100" s="10"/>
      <c r="T100" s="0"/>
      <c r="U100" s="0"/>
      <c r="AC100" s="0"/>
    </row>
    <row r="101" customFormat="false" ht="12.8" hidden="false" customHeight="false" outlineLevel="0" collapsed="false">
      <c r="A101" s="16" t="n">
        <f aca="false">A100+1</f>
        <v>42468</v>
      </c>
      <c r="B101" s="17"/>
      <c r="C101" s="17"/>
      <c r="D101" s="17"/>
      <c r="E101" s="17"/>
      <c r="F101" s="17"/>
      <c r="G101" s="17"/>
      <c r="H101" s="17"/>
      <c r="I101" s="17"/>
      <c r="J101" s="18" t="n">
        <f aca="false">IF(OR(B101="",(WEEKDAY(A101,1)=1),(WEEKDAY(A101,1)=7), NOT(ISERROR(VLOOKUP($A101,'.'!$B$9:$B$21,1,0)))),0,'.'!$B$4)</f>
        <v>0</v>
      </c>
      <c r="K101" s="18" t="n">
        <f aca="false">(IF(TRIM(C101)="-",0,C101)-IF(TRIM(B101)="-",0,B101))+(IF(TRIM(E101)="-",0,E101)-IF(TRIM(D101)="-",0,D101))+(IF(TRIM(G101)="-",0,G101)-IF(TRIM(F101)="-",0,F101))+(IF(TRIM(I101)="-",0,I101)-IF(TRIM(H101)="-",0,H101))</f>
        <v>0</v>
      </c>
      <c r="L101" s="18" t="n">
        <f aca="false">IF(K101&gt;=J101,(IF((K101-J101)&gt;0.0075,K101-J101,0)),0) * IF(NOT(ISERROR(VLOOKUP($A101,'.'!$B$9:$B$21,1,0))),'.'!$E$4,IF((WEEKDAY($A101,1)=7),'.'!$C$4,IF((WEEKDAY($A101,1)=1),'.'!$D$4,1)))</f>
        <v>0</v>
      </c>
      <c r="M101" s="18" t="n">
        <f aca="false">IF(J101&gt;=K101,(IF((J101-K101)&gt;0.0075,J101-K101,0)),0)</f>
        <v>0</v>
      </c>
      <c r="N101" s="17" t="str">
        <f aca="false">IFERROR(VLOOKUP($A101,'.'!$B$9:$C$21,2,0),"")</f>
        <v/>
      </c>
      <c r="O101" s="7"/>
      <c r="P101" s="7"/>
      <c r="Q101" s="33"/>
      <c r="R101" s="10"/>
      <c r="S101" s="10"/>
      <c r="T101" s="0"/>
      <c r="U101" s="0"/>
      <c r="AC101" s="0"/>
    </row>
    <row r="102" customFormat="false" ht="13.4" hidden="false" customHeight="false" outlineLevel="0" collapsed="false">
      <c r="A102" s="16" t="n">
        <f aca="false">A101+1</f>
        <v>42469</v>
      </c>
      <c r="B102" s="17"/>
      <c r="C102" s="17"/>
      <c r="D102" s="17"/>
      <c r="E102" s="17"/>
      <c r="F102" s="17"/>
      <c r="G102" s="17"/>
      <c r="H102" s="17"/>
      <c r="I102" s="17"/>
      <c r="J102" s="18" t="n">
        <f aca="false">IF(OR(B102="",(WEEKDAY(A102,1)=1),(WEEKDAY(A102,1)=7), NOT(ISERROR(VLOOKUP($A102,'.'!$B$9:$B$21,1,0)))),0,'.'!$B$4)</f>
        <v>0</v>
      </c>
      <c r="K102" s="18" t="n">
        <f aca="false">(IF(TRIM(C102)="-",0,C102)-IF(TRIM(B102)="-",0,B102))+(IF(TRIM(E102)="-",0,E102)-IF(TRIM(D102)="-",0,D102))+(IF(TRIM(G102)="-",0,G102)-IF(TRIM(F102)="-",0,F102))+(IF(TRIM(I102)="-",0,I102)-IF(TRIM(H102)="-",0,H102))</f>
        <v>0</v>
      </c>
      <c r="L102" s="18" t="n">
        <f aca="false">IF(K102&gt;=J102,(IF((K102-J102)&gt;0.0075,K102-J102,0)),0) * IF(NOT(ISERROR(VLOOKUP($A102,'.'!$B$9:$B$21,1,0))),'.'!$E$4,IF((WEEKDAY($A102,1)=7),'.'!$C$4,IF((WEEKDAY($A102,1)=1),'.'!$D$4,1)))</f>
        <v>0</v>
      </c>
      <c r="M102" s="18" t="n">
        <f aca="false">IF(J102&gt;=K102,(IF((J102-K102)&gt;0.0075,J102-K102,0)),0)</f>
        <v>0</v>
      </c>
      <c r="N102" s="17" t="str">
        <f aca="false">IFERROR(VLOOKUP($A102,'.'!$B$9:$C$21,2,0),"")</f>
        <v/>
      </c>
      <c r="O102" s="23"/>
      <c r="P102" s="23"/>
      <c r="Q102" s="34"/>
      <c r="R102" s="10"/>
      <c r="S102" s="10"/>
      <c r="T102" s="0"/>
      <c r="U102" s="0"/>
      <c r="AC102" s="0"/>
    </row>
    <row r="103" customFormat="false" ht="13.4" hidden="false" customHeight="false" outlineLevel="0" collapsed="false">
      <c r="A103" s="16" t="n">
        <f aca="false">A102+1</f>
        <v>42470</v>
      </c>
      <c r="B103" s="17"/>
      <c r="C103" s="17"/>
      <c r="D103" s="17"/>
      <c r="E103" s="17"/>
      <c r="F103" s="17"/>
      <c r="G103" s="17"/>
      <c r="H103" s="17"/>
      <c r="I103" s="17"/>
      <c r="J103" s="18" t="n">
        <f aca="false">IF(OR(B103="",(WEEKDAY(A103,1)=1),(WEEKDAY(A103,1)=7), NOT(ISERROR(VLOOKUP($A103,'.'!$B$9:$B$21,1,0)))),0,'.'!$B$4)</f>
        <v>0</v>
      </c>
      <c r="K103" s="18" t="n">
        <f aca="false">(IF(TRIM(C103)="-",0,C103)-IF(TRIM(B103)="-",0,B103))+(IF(TRIM(E103)="-",0,E103)-IF(TRIM(D103)="-",0,D103))+(IF(TRIM(G103)="-",0,G103)-IF(TRIM(F103)="-",0,F103))+(IF(TRIM(I103)="-",0,I103)-IF(TRIM(H103)="-",0,H103))</f>
        <v>0</v>
      </c>
      <c r="L103" s="18" t="n">
        <f aca="false">IF(K103&gt;=J103,(IF((K103-J103)&gt;0.0075,K103-J103,0)),0) * IF(NOT(ISERROR(VLOOKUP($A103,'.'!$B$9:$B$21,1,0))),'.'!$E$4,IF((WEEKDAY($A103,1)=7),'.'!$C$4,IF((WEEKDAY($A103,1)=1),'.'!$D$4,1)))</f>
        <v>0</v>
      </c>
      <c r="M103" s="18" t="n">
        <f aca="false">IF(J103&gt;=K103,(IF((J103-K103)&gt;0.0075,J103-K103,0)),0)</f>
        <v>0</v>
      </c>
      <c r="N103" s="17" t="str">
        <f aca="false">IFERROR(VLOOKUP($A103,'.'!$B$9:$C$21,2,0),"")</f>
        <v/>
      </c>
      <c r="O103" s="42"/>
      <c r="P103" s="42"/>
      <c r="Q103" s="42"/>
      <c r="R103" s="42"/>
      <c r="S103" s="42"/>
      <c r="T103" s="0"/>
      <c r="U103" s="0"/>
      <c r="AC103" s="0"/>
    </row>
    <row r="104" customFormat="false" ht="12.8" hidden="false" customHeight="false" outlineLevel="0" collapsed="false">
      <c r="A104" s="16" t="n">
        <f aca="false">A103+1</f>
        <v>42471</v>
      </c>
      <c r="B104" s="17"/>
      <c r="C104" s="17"/>
      <c r="D104" s="17"/>
      <c r="E104" s="17"/>
      <c r="F104" s="17"/>
      <c r="G104" s="17"/>
      <c r="H104" s="17"/>
      <c r="I104" s="17"/>
      <c r="J104" s="18" t="n">
        <f aca="false">IF(OR(B104="",(WEEKDAY(A104,1)=1),(WEEKDAY(A104,1)=7), NOT(ISERROR(VLOOKUP($A104,'.'!$B$9:$B$21,1,0)))),0,'.'!$B$4)</f>
        <v>0</v>
      </c>
      <c r="K104" s="18" t="n">
        <f aca="false">(IF(TRIM(C104)="-",0,C104)-IF(TRIM(B104)="-",0,B104))+(IF(TRIM(E104)="-",0,E104)-IF(TRIM(D104)="-",0,D104))+(IF(TRIM(G104)="-",0,G104)-IF(TRIM(F104)="-",0,F104))+(IF(TRIM(I104)="-",0,I104)-IF(TRIM(H104)="-",0,H104))</f>
        <v>0</v>
      </c>
      <c r="L104" s="18" t="n">
        <f aca="false">IF(K104&gt;=J104,(IF((K104-J104)&gt;0.0075,K104-J104,0)),0) * IF(NOT(ISERROR(VLOOKUP($A104,'.'!$B$9:$B$21,1,0))),'.'!$E$4,IF((WEEKDAY($A104,1)=7),'.'!$C$4,IF((WEEKDAY($A104,1)=1),'.'!$D$4,1)))</f>
        <v>0</v>
      </c>
      <c r="M104" s="18" t="n">
        <f aca="false">IF(J104&gt;=K104,(IF((J104-K104)&gt;0.0075,J104-K104,0)),0)</f>
        <v>0</v>
      </c>
      <c r="N104" s="17" t="str">
        <f aca="false">IFERROR(VLOOKUP($A104,'.'!$B$9:$C$21,2,0),"")</f>
        <v/>
      </c>
      <c r="O104" s="43"/>
      <c r="P104" s="43"/>
      <c r="Q104" s="43"/>
      <c r="R104" s="43"/>
      <c r="S104" s="43"/>
      <c r="T104" s="0"/>
      <c r="U104" s="0"/>
      <c r="AC104" s="0"/>
    </row>
    <row r="105" customFormat="false" ht="12.8" hidden="false" customHeight="false" outlineLevel="0" collapsed="false">
      <c r="A105" s="16" t="n">
        <f aca="false">A104+1</f>
        <v>42472</v>
      </c>
      <c r="B105" s="17"/>
      <c r="C105" s="17"/>
      <c r="D105" s="17"/>
      <c r="E105" s="17"/>
      <c r="F105" s="17"/>
      <c r="G105" s="17"/>
      <c r="H105" s="17"/>
      <c r="I105" s="17"/>
      <c r="J105" s="18" t="n">
        <f aca="false">IF(OR(B105="",(WEEKDAY(A105,1)=1),(WEEKDAY(A105,1)=7), NOT(ISERROR(VLOOKUP($A105,'.'!$B$9:$B$21,1,0)))),0,'.'!$B$4)</f>
        <v>0</v>
      </c>
      <c r="K105" s="18" t="n">
        <f aca="false">(IF(TRIM(C105)="-",0,C105)-IF(TRIM(B105)="-",0,B105))+(IF(TRIM(E105)="-",0,E105)-IF(TRIM(D105)="-",0,D105))+(IF(TRIM(G105)="-",0,G105)-IF(TRIM(F105)="-",0,F105))+(IF(TRIM(I105)="-",0,I105)-IF(TRIM(H105)="-",0,H105))</f>
        <v>0</v>
      </c>
      <c r="L105" s="18" t="n">
        <f aca="false">IF(K105&gt;=J105,(IF((K105-J105)&gt;0.0075,K105-J105,0)),0) * IF(NOT(ISERROR(VLOOKUP($A105,'.'!$B$9:$B$21,1,0))),'.'!$E$4,IF((WEEKDAY($A105,1)=7),'.'!$C$4,IF((WEEKDAY($A105,1)=1),'.'!$D$4,1)))</f>
        <v>0</v>
      </c>
      <c r="M105" s="18" t="n">
        <f aca="false">IF(J105&gt;=K105,(IF((J105-K105)&gt;0.0075,J105-K105,0)),0)</f>
        <v>0</v>
      </c>
      <c r="N105" s="17" t="str">
        <f aca="false">IFERROR(VLOOKUP($A105,'.'!$B$9:$C$21,2,0),"")</f>
        <v/>
      </c>
      <c r="O105" s="44"/>
      <c r="P105" s="44"/>
      <c r="Q105" s="45"/>
      <c r="R105" s="42"/>
      <c r="S105" s="45"/>
      <c r="T105" s="0"/>
      <c r="U105" s="0"/>
      <c r="AC105" s="0"/>
    </row>
    <row r="106" customFormat="false" ht="12.8" hidden="false" customHeight="false" outlineLevel="0" collapsed="false">
      <c r="A106" s="16" t="n">
        <f aca="false">A105+1</f>
        <v>42473</v>
      </c>
      <c r="B106" s="17"/>
      <c r="C106" s="17"/>
      <c r="D106" s="17"/>
      <c r="E106" s="17"/>
      <c r="F106" s="17"/>
      <c r="G106" s="17"/>
      <c r="H106" s="17"/>
      <c r="I106" s="17"/>
      <c r="J106" s="18" t="n">
        <f aca="false">IF(OR(B106="",(WEEKDAY(A106,1)=1),(WEEKDAY(A106,1)=7), NOT(ISERROR(VLOOKUP($A106,'.'!$B$9:$B$21,1,0)))),0,'.'!$B$4)</f>
        <v>0</v>
      </c>
      <c r="K106" s="18" t="n">
        <f aca="false">(IF(TRIM(C106)="-",0,C106)-IF(TRIM(B106)="-",0,B106))+(IF(TRIM(E106)="-",0,E106)-IF(TRIM(D106)="-",0,D106))+(IF(TRIM(G106)="-",0,G106)-IF(TRIM(F106)="-",0,F106))+(IF(TRIM(I106)="-",0,I106)-IF(TRIM(H106)="-",0,H106))</f>
        <v>0</v>
      </c>
      <c r="L106" s="18" t="n">
        <f aca="false">IF(K106&gt;=J106,(IF((K106-J106)&gt;0.0075,K106-J106,0)),0) * IF(NOT(ISERROR(VLOOKUP($A106,'.'!$B$9:$B$21,1,0))),'.'!$E$4,IF((WEEKDAY($A106,1)=7),'.'!$C$4,IF((WEEKDAY($A106,1)=1),'.'!$D$4,1)))</f>
        <v>0</v>
      </c>
      <c r="M106" s="18" t="n">
        <f aca="false">IF(J106&gt;=K106,(IF((J106-K106)&gt;0.0075,J106-K106,0)),0)</f>
        <v>0</v>
      </c>
      <c r="N106" s="17" t="str">
        <f aca="false">IFERROR(VLOOKUP($A106,'.'!$B$9:$C$21,2,0),"")</f>
        <v/>
      </c>
      <c r="O106" s="46"/>
      <c r="P106" s="46"/>
      <c r="Q106" s="47"/>
      <c r="R106" s="48"/>
      <c r="S106" s="47"/>
      <c r="T106" s="0"/>
      <c r="U106" s="0"/>
      <c r="AC106" s="0"/>
    </row>
    <row r="107" customFormat="false" ht="12.8" hidden="false" customHeight="false" outlineLevel="0" collapsed="false">
      <c r="A107" s="16" t="n">
        <f aca="false">A106+1</f>
        <v>42474</v>
      </c>
      <c r="B107" s="17"/>
      <c r="C107" s="17"/>
      <c r="D107" s="17"/>
      <c r="E107" s="17"/>
      <c r="F107" s="17"/>
      <c r="G107" s="17"/>
      <c r="H107" s="17"/>
      <c r="I107" s="17"/>
      <c r="J107" s="18" t="n">
        <f aca="false">IF(OR(B107="",(WEEKDAY(A107,1)=1),(WEEKDAY(A107,1)=7), NOT(ISERROR(VLOOKUP($A107,'.'!$B$9:$B$21,1,0)))),0,'.'!$B$4)</f>
        <v>0</v>
      </c>
      <c r="K107" s="18" t="n">
        <f aca="false">(IF(TRIM(C107)="-",0,C107)-IF(TRIM(B107)="-",0,B107))+(IF(TRIM(E107)="-",0,E107)-IF(TRIM(D107)="-",0,D107))+(IF(TRIM(G107)="-",0,G107)-IF(TRIM(F107)="-",0,F107))+(IF(TRIM(I107)="-",0,I107)-IF(TRIM(H107)="-",0,H107))</f>
        <v>0</v>
      </c>
      <c r="L107" s="18" t="n">
        <f aca="false">IF(K107&gt;=J107,(IF((K107-J107)&gt;0.0075,K107-J107,0)),0) * IF(NOT(ISERROR(VLOOKUP($A107,'.'!$B$9:$B$21,1,0))),'.'!$E$4,IF((WEEKDAY($A107,1)=7),'.'!$C$4,IF((WEEKDAY($A107,1)=1),'.'!$D$4,1)))</f>
        <v>0</v>
      </c>
      <c r="M107" s="18" t="n">
        <f aca="false">IF(J107&gt;=K107,(IF((J107-K107)&gt;0.0075,J107-K107,0)),0)</f>
        <v>0</v>
      </c>
      <c r="N107" s="17" t="str">
        <f aca="false">IFERROR(VLOOKUP($A107,'.'!$B$9:$C$21,2,0),"")</f>
        <v/>
      </c>
      <c r="O107" s="23"/>
      <c r="P107" s="23"/>
      <c r="Q107" s="34"/>
      <c r="R107" s="10"/>
      <c r="S107" s="10"/>
      <c r="T107" s="0"/>
      <c r="U107" s="0"/>
      <c r="AC107" s="0"/>
    </row>
    <row r="108" customFormat="false" ht="12.8" hidden="false" customHeight="false" outlineLevel="0" collapsed="false">
      <c r="A108" s="16" t="n">
        <f aca="false">A107+1</f>
        <v>42475</v>
      </c>
      <c r="B108" s="17"/>
      <c r="C108" s="17"/>
      <c r="D108" s="17"/>
      <c r="E108" s="17"/>
      <c r="F108" s="17"/>
      <c r="G108" s="17"/>
      <c r="H108" s="17"/>
      <c r="I108" s="17"/>
      <c r="J108" s="18" t="n">
        <f aca="false">IF(OR(B108="",(WEEKDAY(A108,1)=1),(WEEKDAY(A108,1)=7), NOT(ISERROR(VLOOKUP($A108,'.'!$B$9:$B$21,1,0)))),0,'.'!$B$4)</f>
        <v>0</v>
      </c>
      <c r="K108" s="18" t="n">
        <f aca="false">(IF(TRIM(C108)="-",0,C108)-IF(TRIM(B108)="-",0,B108))+(IF(TRIM(E108)="-",0,E108)-IF(TRIM(D108)="-",0,D108))+(IF(TRIM(G108)="-",0,G108)-IF(TRIM(F108)="-",0,F108))+(IF(TRIM(I108)="-",0,I108)-IF(TRIM(H108)="-",0,H108))</f>
        <v>0</v>
      </c>
      <c r="L108" s="18" t="n">
        <f aca="false">IF(K108&gt;=J108,(IF((K108-J108)&gt;0.0075,K108-J108,0)),0) * IF(NOT(ISERROR(VLOOKUP($A108,'.'!$B$9:$B$21,1,0))),'.'!$E$4,IF((WEEKDAY($A108,1)=7),'.'!$C$4,IF((WEEKDAY($A108,1)=1),'.'!$D$4,1)))</f>
        <v>0</v>
      </c>
      <c r="M108" s="18" t="n">
        <f aca="false">IF(J108&gt;=K108,(IF((J108-K108)&gt;0.0075,J108-K108,0)),0)</f>
        <v>0</v>
      </c>
      <c r="N108" s="17" t="str">
        <f aca="false">IFERROR(VLOOKUP($A108,'.'!$B$9:$C$21,2,0),"")</f>
        <v/>
      </c>
      <c r="O108" s="7"/>
      <c r="P108" s="7"/>
      <c r="Q108" s="33"/>
      <c r="R108" s="10"/>
      <c r="S108" s="10"/>
      <c r="T108" s="0"/>
      <c r="U108" s="0"/>
      <c r="AC108" s="0"/>
    </row>
    <row r="109" customFormat="false" ht="13.4" hidden="false" customHeight="false" outlineLevel="0" collapsed="false">
      <c r="A109" s="16" t="n">
        <f aca="false">A108+1</f>
        <v>42476</v>
      </c>
      <c r="B109" s="17"/>
      <c r="C109" s="17"/>
      <c r="D109" s="17"/>
      <c r="E109" s="17"/>
      <c r="F109" s="17"/>
      <c r="G109" s="17"/>
      <c r="H109" s="17"/>
      <c r="I109" s="17"/>
      <c r="J109" s="18" t="n">
        <f aca="false">IF(OR(B109="",(WEEKDAY(A109,1)=1),(WEEKDAY(A109,1)=7), NOT(ISERROR(VLOOKUP($A109,'.'!$B$9:$B$21,1,0)))),0,'.'!$B$4)</f>
        <v>0</v>
      </c>
      <c r="K109" s="18" t="n">
        <f aca="false">(IF(TRIM(C109)="-",0,C109)-IF(TRIM(B109)="-",0,B109))+(IF(TRIM(E109)="-",0,E109)-IF(TRIM(D109)="-",0,D109))+(IF(TRIM(G109)="-",0,G109)-IF(TRIM(F109)="-",0,F109))+(IF(TRIM(I109)="-",0,I109)-IF(TRIM(H109)="-",0,H109))</f>
        <v>0</v>
      </c>
      <c r="L109" s="18" t="n">
        <f aca="false">IF(K109&gt;=J109,(IF((K109-J109)&gt;0.0075,K109-J109,0)),0) * IF(NOT(ISERROR(VLOOKUP($A109,'.'!$B$9:$B$21,1,0))),'.'!$E$4,IF((WEEKDAY($A109,1)=7),'.'!$C$4,IF((WEEKDAY($A109,1)=1),'.'!$D$4,1)))</f>
        <v>0</v>
      </c>
      <c r="M109" s="18" t="n">
        <f aca="false">IF(J109&gt;=K109,(IF((J109-K109)&gt;0.0075,J109-K109,0)),0)</f>
        <v>0</v>
      </c>
      <c r="N109" s="17" t="str">
        <f aca="false">IFERROR(VLOOKUP($A109,'.'!$B$9:$C$21,2,0),"")</f>
        <v/>
      </c>
      <c r="O109" s="23"/>
      <c r="P109" s="23"/>
      <c r="Q109" s="34"/>
      <c r="R109" s="10"/>
      <c r="S109" s="10"/>
      <c r="T109" s="0"/>
      <c r="U109" s="0"/>
      <c r="AC109" s="0"/>
    </row>
    <row r="110" customFormat="false" ht="13.4" hidden="false" customHeight="false" outlineLevel="0" collapsed="false">
      <c r="A110" s="16" t="n">
        <f aca="false">A109+1</f>
        <v>42477</v>
      </c>
      <c r="B110" s="17"/>
      <c r="C110" s="17"/>
      <c r="D110" s="17"/>
      <c r="E110" s="17"/>
      <c r="F110" s="17"/>
      <c r="G110" s="17"/>
      <c r="H110" s="17"/>
      <c r="I110" s="17"/>
      <c r="J110" s="18" t="n">
        <f aca="false">IF(OR(B110="",(WEEKDAY(A110,1)=1),(WEEKDAY(A110,1)=7), NOT(ISERROR(VLOOKUP($A110,'.'!$B$9:$B$21,1,0)))),0,'.'!$B$4)</f>
        <v>0</v>
      </c>
      <c r="K110" s="18" t="n">
        <f aca="false">(IF(TRIM(C110)="-",0,C110)-IF(TRIM(B110)="-",0,B110))+(IF(TRIM(E110)="-",0,E110)-IF(TRIM(D110)="-",0,D110))+(IF(TRIM(G110)="-",0,G110)-IF(TRIM(F110)="-",0,F110))+(IF(TRIM(I110)="-",0,I110)-IF(TRIM(H110)="-",0,H110))</f>
        <v>0</v>
      </c>
      <c r="L110" s="18" t="n">
        <f aca="false">IF(K110&gt;=J110,(IF((K110-J110)&gt;0.0075,K110-J110,0)),0) * IF(NOT(ISERROR(VLOOKUP($A110,'.'!$B$9:$B$21,1,0))),'.'!$E$4,IF((WEEKDAY($A110,1)=7),'.'!$C$4,IF((WEEKDAY($A110,1)=1),'.'!$D$4,1)))</f>
        <v>0</v>
      </c>
      <c r="M110" s="18" t="n">
        <f aca="false">IF(J110&gt;=K110,(IF((J110-K110)&gt;0.0075,J110-K110,0)),0)</f>
        <v>0</v>
      </c>
      <c r="N110" s="17" t="str">
        <f aca="false">IFERROR(VLOOKUP($A110,'.'!$B$9:$C$21,2,0),"")</f>
        <v/>
      </c>
      <c r="O110" s="10"/>
      <c r="P110" s="10"/>
      <c r="Q110" s="10"/>
      <c r="R110" s="10"/>
      <c r="S110" s="10"/>
      <c r="T110" s="0"/>
      <c r="U110" s="0"/>
      <c r="AC110" s="0"/>
    </row>
    <row r="111" customFormat="false" ht="12.8" hidden="false" customHeight="false" outlineLevel="0" collapsed="false">
      <c r="A111" s="16" t="n">
        <f aca="false">A110+1</f>
        <v>42478</v>
      </c>
      <c r="B111" s="17"/>
      <c r="C111" s="17"/>
      <c r="D111" s="17"/>
      <c r="E111" s="17"/>
      <c r="F111" s="17"/>
      <c r="G111" s="17"/>
      <c r="H111" s="17"/>
      <c r="I111" s="17"/>
      <c r="J111" s="18" t="n">
        <f aca="false">IF(OR(B111="",(WEEKDAY(A111,1)=1),(WEEKDAY(A111,1)=7), NOT(ISERROR(VLOOKUP($A111,'.'!$B$9:$B$21,1,0)))),0,'.'!$B$4)</f>
        <v>0</v>
      </c>
      <c r="K111" s="18" t="n">
        <f aca="false">(IF(TRIM(C111)="-",0,C111)-IF(TRIM(B111)="-",0,B111))+(IF(TRIM(E111)="-",0,E111)-IF(TRIM(D111)="-",0,D111))+(IF(TRIM(G111)="-",0,G111)-IF(TRIM(F111)="-",0,F111))+(IF(TRIM(I111)="-",0,I111)-IF(TRIM(H111)="-",0,H111))</f>
        <v>0</v>
      </c>
      <c r="L111" s="18" t="n">
        <f aca="false">IF(K111&gt;=J111,(IF((K111-J111)&gt;0.0075,K111-J111,0)),0) * IF(NOT(ISERROR(VLOOKUP($A111,'.'!$B$9:$B$21,1,0))),'.'!$E$4,IF((WEEKDAY($A111,1)=7),'.'!$C$4,IF((WEEKDAY($A111,1)=1),'.'!$D$4,1)))</f>
        <v>0</v>
      </c>
      <c r="M111" s="18" t="n">
        <f aca="false">IF(J111&gt;=K111,(IF((J111-K111)&gt;0.0075,J111-K111,0)),0)</f>
        <v>0</v>
      </c>
      <c r="N111" s="17" t="str">
        <f aca="false">IFERROR(VLOOKUP($A111,'.'!$B$9:$C$21,2,0),"")</f>
        <v/>
      </c>
      <c r="O111" s="10"/>
      <c r="P111" s="10"/>
      <c r="Q111" s="10"/>
      <c r="R111" s="10"/>
      <c r="S111" s="10"/>
      <c r="T111" s="0"/>
      <c r="U111" s="0"/>
      <c r="AC111" s="0"/>
    </row>
    <row r="112" customFormat="false" ht="12.8" hidden="false" customHeight="false" outlineLevel="0" collapsed="false">
      <c r="A112" s="16" t="n">
        <f aca="false">A111+1</f>
        <v>42479</v>
      </c>
      <c r="B112" s="17"/>
      <c r="C112" s="17"/>
      <c r="D112" s="17"/>
      <c r="E112" s="17"/>
      <c r="F112" s="17"/>
      <c r="G112" s="17"/>
      <c r="H112" s="17"/>
      <c r="I112" s="17"/>
      <c r="J112" s="18" t="n">
        <f aca="false">IF(OR(B112="",(WEEKDAY(A112,1)=1),(WEEKDAY(A112,1)=7), NOT(ISERROR(VLOOKUP($A112,'.'!$B$9:$B$21,1,0)))),0,'.'!$B$4)</f>
        <v>0</v>
      </c>
      <c r="K112" s="18" t="n">
        <f aca="false">(IF(TRIM(C112)="-",0,C112)-IF(TRIM(B112)="-",0,B112))+(IF(TRIM(E112)="-",0,E112)-IF(TRIM(D112)="-",0,D112))+(IF(TRIM(G112)="-",0,G112)-IF(TRIM(F112)="-",0,F112))+(IF(TRIM(I112)="-",0,I112)-IF(TRIM(H112)="-",0,H112))</f>
        <v>0</v>
      </c>
      <c r="L112" s="18" t="n">
        <f aca="false">IF(K112&gt;=J112,(IF((K112-J112)&gt;0.0075,K112-J112,0)),0) * IF(NOT(ISERROR(VLOOKUP($A112,'.'!$B$9:$B$21,1,0))),'.'!$E$4,IF((WEEKDAY($A112,1)=7),'.'!$C$4,IF((WEEKDAY($A112,1)=1),'.'!$D$4,1)))</f>
        <v>0</v>
      </c>
      <c r="M112" s="18" t="n">
        <f aca="false">IF(J112&gt;=K112,(IF((J112-K112)&gt;0.0075,J112-K112,0)),0)</f>
        <v>0</v>
      </c>
      <c r="N112" s="17" t="str">
        <f aca="false">IFERROR(VLOOKUP($A112,'.'!$B$9:$C$21,2,0),"")</f>
        <v/>
      </c>
      <c r="O112" s="7"/>
      <c r="P112" s="7"/>
      <c r="Q112" s="33"/>
      <c r="R112" s="10"/>
      <c r="S112" s="10"/>
      <c r="T112" s="0"/>
      <c r="U112" s="0"/>
      <c r="AC112" s="0"/>
    </row>
    <row r="113" customFormat="false" ht="12.8" hidden="false" customHeight="false" outlineLevel="0" collapsed="false">
      <c r="A113" s="16" t="n">
        <f aca="false">A112+1</f>
        <v>42480</v>
      </c>
      <c r="B113" s="17"/>
      <c r="C113" s="17"/>
      <c r="D113" s="17"/>
      <c r="E113" s="17"/>
      <c r="F113" s="17"/>
      <c r="G113" s="17"/>
      <c r="H113" s="17"/>
      <c r="I113" s="17"/>
      <c r="J113" s="18" t="n">
        <f aca="false">IF(OR(B113="",(WEEKDAY(A113,1)=1),(WEEKDAY(A113,1)=7), NOT(ISERROR(VLOOKUP($A113,'.'!$B$9:$B$21,1,0)))),0,'.'!$B$4)</f>
        <v>0</v>
      </c>
      <c r="K113" s="18" t="n">
        <f aca="false">(IF(TRIM(C113)="-",0,C113)-IF(TRIM(B113)="-",0,B113))+(IF(TRIM(E113)="-",0,E113)-IF(TRIM(D113)="-",0,D113))+(IF(TRIM(G113)="-",0,G113)-IF(TRIM(F113)="-",0,F113))+(IF(TRIM(I113)="-",0,I113)-IF(TRIM(H113)="-",0,H113))</f>
        <v>0</v>
      </c>
      <c r="L113" s="18" t="n">
        <f aca="false">IF(K113&gt;=J113,(IF((K113-J113)&gt;0.0075,K113-J113,0)),0) * IF(NOT(ISERROR(VLOOKUP($A113,'.'!$B$9:$B$21,1,0))),'.'!$E$4,IF((WEEKDAY($A113,1)=7),'.'!$C$4,IF((WEEKDAY($A113,1)=1),'.'!$D$4,1)))</f>
        <v>0</v>
      </c>
      <c r="M113" s="18" t="n">
        <f aca="false">IF(J113&gt;=K113,(IF((J113-K113)&gt;0.0075,J113-K113,0)),0)</f>
        <v>0</v>
      </c>
      <c r="N113" s="17" t="str">
        <f aca="false">IFERROR(VLOOKUP($A113,'.'!$B$9:$C$21,2,0),"")</f>
        <v/>
      </c>
      <c r="O113" s="7"/>
      <c r="P113" s="7"/>
      <c r="Q113" s="33"/>
      <c r="R113" s="10"/>
      <c r="S113" s="10"/>
      <c r="T113" s="0"/>
      <c r="U113" s="0"/>
      <c r="AC113" s="0"/>
    </row>
    <row r="114" customFormat="false" ht="12.8" hidden="false" customHeight="false" outlineLevel="0" collapsed="false">
      <c r="A114" s="16" t="n">
        <f aca="false">A113+1</f>
        <v>42481</v>
      </c>
      <c r="B114" s="17"/>
      <c r="C114" s="17"/>
      <c r="D114" s="17"/>
      <c r="E114" s="17"/>
      <c r="F114" s="17"/>
      <c r="G114" s="17"/>
      <c r="H114" s="17"/>
      <c r="I114" s="17"/>
      <c r="J114" s="18" t="n">
        <f aca="false">IF(OR(B114="",(WEEKDAY(A114,1)=1),(WEEKDAY(A114,1)=7), NOT(ISERROR(VLOOKUP($A114,'.'!$B$9:$B$21,1,0)))),0,'.'!$B$4)</f>
        <v>0</v>
      </c>
      <c r="K114" s="18" t="n">
        <f aca="false">(IF(TRIM(C114)="-",0,C114)-IF(TRIM(B114)="-",0,B114))+(IF(TRIM(E114)="-",0,E114)-IF(TRIM(D114)="-",0,D114))+(IF(TRIM(G114)="-",0,G114)-IF(TRIM(F114)="-",0,F114))+(IF(TRIM(I114)="-",0,I114)-IF(TRIM(H114)="-",0,H114))</f>
        <v>0</v>
      </c>
      <c r="L114" s="18" t="n">
        <f aca="false">IF(K114&gt;=J114,(IF((K114-J114)&gt;0.0075,K114-J114,0)),0) * IF(NOT(ISERROR(VLOOKUP($A114,'.'!$B$9:$B$21,1,0))),'.'!$E$4,IF((WEEKDAY($A114,1)=7),'.'!$C$4,IF((WEEKDAY($A114,1)=1),'.'!$D$4,1)))</f>
        <v>0</v>
      </c>
      <c r="M114" s="18" t="n">
        <f aca="false">IF(J114&gt;=K114,(IF((J114-K114)&gt;0.0075,J114-K114,0)),0)</f>
        <v>0</v>
      </c>
      <c r="N114" s="17" t="str">
        <f aca="false">IFERROR(VLOOKUP($A114,'.'!$B$9:$C$21,2,0),"")</f>
        <v>Tiradentes</v>
      </c>
      <c r="O114" s="23"/>
      <c r="P114" s="23"/>
      <c r="Q114" s="34"/>
      <c r="R114" s="10"/>
      <c r="S114" s="10"/>
      <c r="T114" s="0"/>
      <c r="U114" s="0"/>
      <c r="AC114" s="0"/>
    </row>
    <row r="115" customFormat="false" ht="12.8" hidden="false" customHeight="false" outlineLevel="0" collapsed="false">
      <c r="A115" s="16" t="n">
        <f aca="false">A114+1</f>
        <v>42482</v>
      </c>
      <c r="B115" s="17"/>
      <c r="C115" s="17"/>
      <c r="D115" s="17"/>
      <c r="E115" s="17"/>
      <c r="F115" s="17"/>
      <c r="G115" s="17"/>
      <c r="H115" s="17"/>
      <c r="I115" s="17"/>
      <c r="J115" s="18" t="n">
        <f aca="false">IF(OR(B115="",(WEEKDAY(A115,1)=1),(WEEKDAY(A115,1)=7), NOT(ISERROR(VLOOKUP($A115,'.'!$B$9:$B$21,1,0)))),0,'.'!$B$4)</f>
        <v>0</v>
      </c>
      <c r="K115" s="18" t="n">
        <f aca="false">(IF(TRIM(C115)="-",0,C115)-IF(TRIM(B115)="-",0,B115))+(IF(TRIM(E115)="-",0,E115)-IF(TRIM(D115)="-",0,D115))+(IF(TRIM(G115)="-",0,G115)-IF(TRIM(F115)="-",0,F115))+(IF(TRIM(I115)="-",0,I115)-IF(TRIM(H115)="-",0,H115))</f>
        <v>0</v>
      </c>
      <c r="L115" s="18" t="n">
        <f aca="false">IF(K115&gt;=J115,(IF((K115-J115)&gt;0.0075,K115-J115,0)),0) * IF(NOT(ISERROR(VLOOKUP($A115,'.'!$B$9:$B$21,1,0))),'.'!$E$4,IF((WEEKDAY($A115,1)=7),'.'!$C$4,IF((WEEKDAY($A115,1)=1),'.'!$D$4,1)))</f>
        <v>0</v>
      </c>
      <c r="M115" s="18" t="n">
        <f aca="false">IF(J115&gt;=K115,(IF((J115-K115)&gt;0.0075,J115-K115,0)),0)</f>
        <v>0</v>
      </c>
      <c r="N115" s="17"/>
      <c r="O115" s="7"/>
      <c r="P115" s="7"/>
      <c r="Q115" s="33"/>
      <c r="R115" s="10"/>
      <c r="S115" s="10"/>
      <c r="T115" s="0"/>
      <c r="U115" s="0"/>
      <c r="AC115" s="0"/>
    </row>
    <row r="116" customFormat="false" ht="13.4" hidden="false" customHeight="false" outlineLevel="0" collapsed="false">
      <c r="A116" s="16" t="n">
        <f aca="false">A115+1</f>
        <v>42483</v>
      </c>
      <c r="B116" s="17"/>
      <c r="C116" s="17"/>
      <c r="D116" s="17"/>
      <c r="E116" s="17"/>
      <c r="F116" s="17"/>
      <c r="G116" s="17"/>
      <c r="H116" s="17"/>
      <c r="I116" s="17"/>
      <c r="J116" s="18" t="n">
        <f aca="false">IF(OR(B116="",(WEEKDAY(A116,1)=1),(WEEKDAY(A116,1)=7), NOT(ISERROR(VLOOKUP($A116,'.'!$B$9:$B$21,1,0)))),0,'.'!$B$4)</f>
        <v>0</v>
      </c>
      <c r="K116" s="18" t="n">
        <f aca="false">(IF(TRIM(C116)="-",0,C116)-IF(TRIM(B116)="-",0,B116))+(IF(TRIM(E116)="-",0,E116)-IF(TRIM(D116)="-",0,D116))+(IF(TRIM(G116)="-",0,G116)-IF(TRIM(F116)="-",0,F116))+(IF(TRIM(I116)="-",0,I116)-IF(TRIM(H116)="-",0,H116))</f>
        <v>0</v>
      </c>
      <c r="L116" s="18" t="n">
        <f aca="false">IF(K116&gt;=J116,(IF((K116-J116)&gt;0.0075,K116-J116,0)),0) * IF(NOT(ISERROR(VLOOKUP($A116,'.'!$B$9:$B$21,1,0))),'.'!$E$4,IF((WEEKDAY($A116,1)=7),'.'!$C$4,IF((WEEKDAY($A116,1)=1),'.'!$D$4,1)))</f>
        <v>0</v>
      </c>
      <c r="M116" s="18" t="n">
        <f aca="false">IF(J116&gt;=K116,(IF((J116-K116)&gt;0.0075,J116-K116,0)),0)</f>
        <v>0</v>
      </c>
      <c r="N116" s="17" t="str">
        <f aca="false">IFERROR(VLOOKUP($A116,'.'!$B$9:$C$21,2,0),"")</f>
        <v/>
      </c>
      <c r="O116" s="23"/>
      <c r="P116" s="23"/>
      <c r="Q116" s="34"/>
      <c r="R116" s="10"/>
      <c r="S116" s="10"/>
      <c r="T116" s="0"/>
      <c r="U116" s="0"/>
      <c r="AC116" s="0"/>
    </row>
    <row r="117" customFormat="false" ht="13.4" hidden="false" customHeight="false" outlineLevel="0" collapsed="false">
      <c r="A117" s="16" t="n">
        <f aca="false">A116+1</f>
        <v>42484</v>
      </c>
      <c r="B117" s="17"/>
      <c r="C117" s="17"/>
      <c r="D117" s="17"/>
      <c r="E117" s="17"/>
      <c r="F117" s="17"/>
      <c r="G117" s="17"/>
      <c r="H117" s="17"/>
      <c r="I117" s="17"/>
      <c r="J117" s="18" t="n">
        <f aca="false">IF(OR(B117="",(WEEKDAY(A117,1)=1),(WEEKDAY(A117,1)=7), NOT(ISERROR(VLOOKUP($A117,'.'!$B$9:$B$21,1,0)))),0,'.'!$B$4)</f>
        <v>0</v>
      </c>
      <c r="K117" s="18" t="n">
        <f aca="false">(IF(TRIM(C117)="-",0,C117)-IF(TRIM(B117)="-",0,B117))+(IF(TRIM(E117)="-",0,E117)-IF(TRIM(D117)="-",0,D117))+(IF(TRIM(G117)="-",0,G117)-IF(TRIM(F117)="-",0,F117))+(IF(TRIM(I117)="-",0,I117)-IF(TRIM(H117)="-",0,H117))</f>
        <v>0</v>
      </c>
      <c r="L117" s="18" t="n">
        <f aca="false">IF(K117&gt;=J117,(IF((K117-J117)&gt;0.0075,K117-J117,0)),0) * IF(NOT(ISERROR(VLOOKUP($A117,'.'!$B$9:$B$21,1,0))),'.'!$E$4,IF((WEEKDAY($A117,1)=7),'.'!$C$4,IF((WEEKDAY($A117,1)=1),'.'!$D$4,1)))</f>
        <v>0</v>
      </c>
      <c r="M117" s="18" t="n">
        <f aca="false">IF(J117&gt;=K117,(IF((J117-K117)&gt;0.0075,J117-K117,0)),0)</f>
        <v>0</v>
      </c>
      <c r="N117" s="17" t="str">
        <f aca="false">IFERROR(VLOOKUP($A117,'.'!$B$9:$C$21,2,0),"")</f>
        <v/>
      </c>
      <c r="O117" s="10"/>
      <c r="P117" s="10"/>
      <c r="Q117" s="10"/>
      <c r="R117" s="10"/>
      <c r="S117" s="10"/>
      <c r="T117" s="0"/>
      <c r="U117" s="0"/>
      <c r="AC117" s="0"/>
    </row>
    <row r="118" customFormat="false" ht="12.8" hidden="false" customHeight="false" outlineLevel="0" collapsed="false">
      <c r="A118" s="16" t="n">
        <f aca="false">A117+1</f>
        <v>42485</v>
      </c>
      <c r="B118" s="17"/>
      <c r="C118" s="17"/>
      <c r="D118" s="17"/>
      <c r="E118" s="17"/>
      <c r="F118" s="17"/>
      <c r="G118" s="17"/>
      <c r="H118" s="17"/>
      <c r="I118" s="17"/>
      <c r="J118" s="18" t="n">
        <f aca="false">IF(OR(B118="",(WEEKDAY(A118,1)=1),(WEEKDAY(A118,1)=7), NOT(ISERROR(VLOOKUP($A118,'.'!$B$9:$B$21,1,0)))),0,'.'!$B$4)</f>
        <v>0</v>
      </c>
      <c r="K118" s="18" t="n">
        <f aca="false">(IF(TRIM(C118)="-",0,C118)-IF(TRIM(B118)="-",0,B118))+(IF(TRIM(E118)="-",0,E118)-IF(TRIM(D118)="-",0,D118))+(IF(TRIM(G118)="-",0,G118)-IF(TRIM(F118)="-",0,F118))+(IF(TRIM(I118)="-",0,I118)-IF(TRIM(H118)="-",0,H118))</f>
        <v>0</v>
      </c>
      <c r="L118" s="18" t="n">
        <f aca="false">IF(K118&gt;=J118,(IF((K118-J118)&gt;0.0075,K118-J118,0)),0) * IF(NOT(ISERROR(VLOOKUP($A118,'.'!$B$9:$B$21,1,0))),'.'!$E$4,IF((WEEKDAY($A118,1)=7),'.'!$C$4,IF((WEEKDAY($A118,1)=1),'.'!$D$4,1)))</f>
        <v>0</v>
      </c>
      <c r="M118" s="18" t="n">
        <f aca="false">IF(J118&gt;=K118,(IF((J118-K118)&gt;0.0075,J118-K118,0)),0)</f>
        <v>0</v>
      </c>
      <c r="N118" s="17" t="str">
        <f aca="false">IFERROR(VLOOKUP($A118,'.'!$B$9:$C$21,2,0),"")</f>
        <v/>
      </c>
      <c r="O118" s="10"/>
      <c r="P118" s="10"/>
      <c r="Q118" s="10"/>
      <c r="R118" s="10"/>
      <c r="S118" s="10"/>
      <c r="T118" s="0"/>
      <c r="U118" s="0"/>
      <c r="AC118" s="0"/>
    </row>
    <row r="119" customFormat="false" ht="12.8" hidden="false" customHeight="false" outlineLevel="0" collapsed="false">
      <c r="A119" s="16" t="n">
        <f aca="false">A118+1</f>
        <v>42486</v>
      </c>
      <c r="B119" s="17"/>
      <c r="C119" s="17"/>
      <c r="D119" s="17"/>
      <c r="E119" s="17"/>
      <c r="F119" s="17"/>
      <c r="G119" s="17"/>
      <c r="H119" s="17"/>
      <c r="I119" s="17"/>
      <c r="J119" s="18" t="n">
        <f aca="false">IF(OR(B119="",(WEEKDAY(A119,1)=1),(WEEKDAY(A119,1)=7), NOT(ISERROR(VLOOKUP($A119,'.'!$B$9:$B$21,1,0)))),0,'.'!$B$4)</f>
        <v>0</v>
      </c>
      <c r="K119" s="18" t="n">
        <f aca="false">(IF(TRIM(C119)="-",0,C119)-IF(TRIM(B119)="-",0,B119))+(IF(TRIM(E119)="-",0,E119)-IF(TRIM(D119)="-",0,D119))+(IF(TRIM(G119)="-",0,G119)-IF(TRIM(F119)="-",0,F119))+(IF(TRIM(I119)="-",0,I119)-IF(TRIM(H119)="-",0,H119))</f>
        <v>0</v>
      </c>
      <c r="L119" s="18" t="n">
        <f aca="false">IF(K119&gt;=J119,(IF((K119-J119)&gt;0.0075,K119-J119,0)),0) * IF(NOT(ISERROR(VLOOKUP($A119,'.'!$B$9:$B$21,1,0))),'.'!$E$4,IF((WEEKDAY($A119,1)=7),'.'!$C$4,IF((WEEKDAY($A119,1)=1),'.'!$D$4,1)))</f>
        <v>0</v>
      </c>
      <c r="M119" s="18" t="n">
        <f aca="false">IF(J119&gt;=K119,(IF((J119-K119)&gt;0.0075,J119-K119,0)),0)</f>
        <v>0</v>
      </c>
      <c r="N119" s="17" t="str">
        <f aca="false">IFERROR(VLOOKUP($A119,'.'!$B$9:$C$21,2,0),"")</f>
        <v/>
      </c>
      <c r="O119" s="10"/>
      <c r="P119" s="10"/>
      <c r="Q119" s="10"/>
      <c r="R119" s="10"/>
      <c r="S119" s="10"/>
      <c r="T119" s="0"/>
      <c r="U119" s="0"/>
      <c r="AC119" s="0"/>
    </row>
    <row r="120" customFormat="false" ht="12.8" hidden="false" customHeight="false" outlineLevel="0" collapsed="false">
      <c r="A120" s="16" t="n">
        <f aca="false">A119+1</f>
        <v>42487</v>
      </c>
      <c r="B120" s="17"/>
      <c r="C120" s="17"/>
      <c r="D120" s="17"/>
      <c r="E120" s="17"/>
      <c r="F120" s="17"/>
      <c r="G120" s="17"/>
      <c r="H120" s="17"/>
      <c r="I120" s="17"/>
      <c r="J120" s="18" t="n">
        <f aca="false">IF(OR(B120="",(WEEKDAY(A120,1)=1),(WEEKDAY(A120,1)=7), NOT(ISERROR(VLOOKUP($A120,'.'!$B$9:$B$21,1,0)))),0,'.'!$B$4)</f>
        <v>0</v>
      </c>
      <c r="K120" s="18" t="n">
        <f aca="false">(IF(TRIM(C120)="-",0,C120)-IF(TRIM(B120)="-",0,B120))+(IF(TRIM(E120)="-",0,E120)-IF(TRIM(D120)="-",0,D120))+(IF(TRIM(G120)="-",0,G120)-IF(TRIM(F120)="-",0,F120))+(IF(TRIM(I120)="-",0,I120)-IF(TRIM(H120)="-",0,H120))</f>
        <v>0</v>
      </c>
      <c r="L120" s="18" t="n">
        <f aca="false">IF(K120&gt;=J120,(IF((K120-J120)&gt;0.0075,K120-J120,0)),0) * IF(NOT(ISERROR(VLOOKUP($A120,'.'!$B$9:$B$21,1,0))),'.'!$E$4,IF((WEEKDAY($A120,1)=7),'.'!$C$4,IF((WEEKDAY($A120,1)=1),'.'!$D$4,1)))</f>
        <v>0</v>
      </c>
      <c r="M120" s="18" t="n">
        <f aca="false">IF(J120&gt;=K120,(IF((J120-K120)&gt;0.0075,J120-K120,0)),0)</f>
        <v>0</v>
      </c>
      <c r="N120" s="17" t="str">
        <f aca="false">IFERROR(VLOOKUP($A120,'.'!$B$9:$C$21,2,0),"")</f>
        <v/>
      </c>
      <c r="O120" s="7"/>
      <c r="P120" s="7"/>
      <c r="Q120" s="33"/>
      <c r="R120" s="10"/>
      <c r="S120" s="10"/>
      <c r="T120" s="0"/>
      <c r="U120" s="0"/>
      <c r="AC120" s="0"/>
    </row>
    <row r="121" customFormat="false" ht="12.8" hidden="false" customHeight="false" outlineLevel="0" collapsed="false">
      <c r="A121" s="16" t="n">
        <f aca="false">A120+1</f>
        <v>42488</v>
      </c>
      <c r="B121" s="17"/>
      <c r="C121" s="17"/>
      <c r="D121" s="17"/>
      <c r="E121" s="17"/>
      <c r="F121" s="17"/>
      <c r="G121" s="17"/>
      <c r="H121" s="17"/>
      <c r="I121" s="17"/>
      <c r="J121" s="18" t="n">
        <f aca="false">IF(OR(B121="",(WEEKDAY(A121,1)=1),(WEEKDAY(A121,1)=7), NOT(ISERROR(VLOOKUP($A121,'.'!$B$9:$B$21,1,0)))),0,'.'!$B$4)</f>
        <v>0</v>
      </c>
      <c r="K121" s="18" t="n">
        <f aca="false">(IF(TRIM(C121)="-",0,C121)-IF(TRIM(B121)="-",0,B121))+(IF(TRIM(E121)="-",0,E121)-IF(TRIM(D121)="-",0,D121))+(IF(TRIM(G121)="-",0,G121)-IF(TRIM(F121)="-",0,F121))+(IF(TRIM(I121)="-",0,I121)-IF(TRIM(H121)="-",0,H121))</f>
        <v>0</v>
      </c>
      <c r="L121" s="18" t="n">
        <f aca="false">IF(K121&gt;=J121,(IF((K121-J121)&gt;0.0075,K121-J121,0)),0) * IF(NOT(ISERROR(VLOOKUP($A121,'.'!$B$9:$B$21,1,0))),'.'!$E$4,IF((WEEKDAY($A121,1)=7),'.'!$C$4,IF((WEEKDAY($A121,1)=1),'.'!$D$4,1)))</f>
        <v>0</v>
      </c>
      <c r="M121" s="18" t="n">
        <f aca="false">IF(J121&gt;=K121,(IF((J121-K121)&gt;0.0075,J121-K121,0)),0)</f>
        <v>0</v>
      </c>
      <c r="N121" s="17" t="str">
        <f aca="false">IFERROR(VLOOKUP($A121,'.'!$B$9:$C$21,2,0),"")</f>
        <v/>
      </c>
      <c r="O121" s="23" t="n">
        <f aca="false">SUM(L93:L122)</f>
        <v>0</v>
      </c>
      <c r="P121" s="23" t="n">
        <f aca="false">SUM(M93:M122)</f>
        <v>0</v>
      </c>
      <c r="Q121" s="8" t="n">
        <f aca="false">IF(O121&gt;P121,1,0)</f>
        <v>0</v>
      </c>
      <c r="R121" s="10"/>
      <c r="S121" s="8" t="n">
        <f aca="false">IF(Q121=S91,Q121,IF(S92&gt;Q122,S91,Q121))</f>
        <v>0</v>
      </c>
      <c r="T121" s="0"/>
      <c r="U121" s="0"/>
      <c r="AC121" s="0"/>
    </row>
    <row r="122" customFormat="false" ht="12.8" hidden="false" customHeight="false" outlineLevel="0" collapsed="false">
      <c r="A122" s="16" t="n">
        <f aca="false">A121+1</f>
        <v>42489</v>
      </c>
      <c r="B122" s="17"/>
      <c r="C122" s="17"/>
      <c r="D122" s="17"/>
      <c r="E122" s="17"/>
      <c r="F122" s="17"/>
      <c r="G122" s="17"/>
      <c r="H122" s="17"/>
      <c r="I122" s="17"/>
      <c r="J122" s="18" t="n">
        <f aca="false">IF(OR(B122="",(WEEKDAY(A122,1)=1),(WEEKDAY(A122,1)=7), NOT(ISERROR(VLOOKUP($A122,'.'!$B$9:$B$21,1,0)))),0,'.'!$B$4)</f>
        <v>0</v>
      </c>
      <c r="K122" s="18" t="n">
        <f aca="false">(IF(TRIM(C122)="-",0,C122)-IF(TRIM(B122)="-",0,B122))+(IF(TRIM(E122)="-",0,E122)-IF(TRIM(D122)="-",0,D122))+(IF(TRIM(G122)="-",0,G122)-IF(TRIM(F122)="-",0,F122))+(IF(TRIM(I122)="-",0,I122)-IF(TRIM(H122)="-",0,H122))</f>
        <v>0</v>
      </c>
      <c r="L122" s="18" t="n">
        <f aca="false">IF(K122&gt;=J122,(IF((K122-J122)&gt;0.0075,K122-J122,0)),0) * IF(NOT(ISERROR(VLOOKUP($A122,'.'!$B$9:$B$21,1,0))),'.'!$E$4,IF((WEEKDAY($A122,1)=7),'.'!$C$4,IF((WEEKDAY($A122,1)=1),'.'!$D$4,1)))</f>
        <v>0</v>
      </c>
      <c r="M122" s="18" t="n">
        <f aca="false">IF(J122&gt;=K122,(IF((J122-K122)&gt;0.0075,J122-K122,0)),0)</f>
        <v>0</v>
      </c>
      <c r="N122" s="17" t="str">
        <f aca="false">IFERROR(VLOOKUP($A122,'.'!$B$9:$C$21,2,0),"")</f>
        <v/>
      </c>
      <c r="O122" s="23" t="n">
        <f aca="false">SUM(L94:L123)</f>
        <v>0</v>
      </c>
      <c r="P122" s="23" t="n">
        <f aca="false">SUM(M94:M123)</f>
        <v>0</v>
      </c>
      <c r="Q122" s="8" t="n">
        <f aca="false">IF(O122&gt;P122,1,0)</f>
        <v>0</v>
      </c>
      <c r="R122" s="10"/>
      <c r="S122" s="8" t="n">
        <f aca="false">IF(Q122=S92,Q122,IF(S93&gt;Q123,S92,Q122))</f>
        <v>0</v>
      </c>
      <c r="T122" s="0"/>
      <c r="U122" s="0"/>
      <c r="AC122" s="0"/>
    </row>
    <row r="123" customFormat="false" ht="13.4" hidden="false" customHeight="false" outlineLevel="0" collapsed="false">
      <c r="A123" s="16" t="n">
        <f aca="false">A122+1</f>
        <v>42490</v>
      </c>
      <c r="B123" s="17"/>
      <c r="C123" s="17"/>
      <c r="D123" s="17"/>
      <c r="E123" s="17"/>
      <c r="F123" s="17"/>
      <c r="G123" s="17"/>
      <c r="H123" s="17"/>
      <c r="I123" s="17"/>
      <c r="J123" s="18" t="n">
        <f aca="false">IF(OR(B123="",(WEEKDAY(A123,1)=1),(WEEKDAY(A123,1)=7), NOT(ISERROR(VLOOKUP($A123,'.'!$B$9:$B$21,1,0)))),0,'.'!$B$4)</f>
        <v>0</v>
      </c>
      <c r="K123" s="18" t="n">
        <f aca="false">(IF(TRIM(C123)="-",0,C123)-IF(TRIM(B123)="-",0,B123))+(IF(TRIM(E123)="-",0,E123)-IF(TRIM(D123)="-",0,D123))+(IF(TRIM(G123)="-",0,G123)-IF(TRIM(F123)="-",0,F123))+(IF(TRIM(I123)="-",0,I123)-IF(TRIM(H123)="-",0,H123))</f>
        <v>0</v>
      </c>
      <c r="L123" s="18" t="n">
        <f aca="false">IF(K123&gt;=J123,(IF((K123-J123)&gt;0.0075,K123-J123,0)),0) * IF(NOT(ISERROR(VLOOKUP($A123,'.'!$B$9:$B$21,1,0))),'.'!$E$4,IF((WEEKDAY($A123,1)=7),'.'!$C$4,IF((WEEKDAY($A123,1)=1),'.'!$D$4,1)))</f>
        <v>0</v>
      </c>
      <c r="M123" s="18" t="n">
        <f aca="false">IF(J123&gt;=K123,(IF((J123-K123)&gt;0.0075,J123-K123,0)),0)</f>
        <v>0</v>
      </c>
      <c r="N123" s="17" t="str">
        <f aca="false">IFERROR(VLOOKUP($A123,'.'!$B$9:$C$21,2,0),"")</f>
        <v/>
      </c>
      <c r="O123" s="39" t="s">
        <v>15</v>
      </c>
      <c r="P123" s="39"/>
      <c r="Q123" s="37" t="n">
        <f aca="false">IF(O122&gt;P122,O122-P122,P122-O122)</f>
        <v>0</v>
      </c>
      <c r="R123" s="36" t="s">
        <v>16</v>
      </c>
      <c r="S123" s="37" t="n">
        <f aca="false">IF(Q122=S92,S93+Q123,IF(S93&gt;Q123,S93-Q123,Q123-S93))</f>
        <v>0</v>
      </c>
      <c r="T123" s="0"/>
      <c r="U123" s="0"/>
      <c r="AC123" s="0"/>
    </row>
    <row r="124" customFormat="false" ht="13.4" hidden="false" customHeight="false" outlineLevel="0" collapsed="false">
      <c r="A124" s="16" t="n">
        <f aca="false">A123+1</f>
        <v>42491</v>
      </c>
      <c r="B124" s="17"/>
      <c r="C124" s="17"/>
      <c r="D124" s="17"/>
      <c r="E124" s="17"/>
      <c r="F124" s="17"/>
      <c r="G124" s="17"/>
      <c r="H124" s="17"/>
      <c r="I124" s="17"/>
      <c r="J124" s="18" t="n">
        <f aca="false">IF(OR(B124="",(WEEKDAY(A124,1)=1),(WEEKDAY(A124,1)=7), NOT(ISERROR(VLOOKUP($A124,'.'!$B$9:$B$21,1,0)))),0,'.'!$B$4)</f>
        <v>0</v>
      </c>
      <c r="K124" s="18" t="n">
        <f aca="false">(IF(TRIM(C124)="-",0,C124)-IF(TRIM(B124)="-",0,B124))+(IF(TRIM(E124)="-",0,E124)-IF(TRIM(D124)="-",0,D124))+(IF(TRIM(G124)="-",0,G124)-IF(TRIM(F124)="-",0,F124))+(IF(TRIM(I124)="-",0,I124)-IF(TRIM(H124)="-",0,H124))</f>
        <v>0</v>
      </c>
      <c r="L124" s="18" t="n">
        <f aca="false">IF(K124&gt;=J124,(IF((K124-J124)&gt;0.0075,K124-J124,0)),0) * IF(NOT(ISERROR(VLOOKUP($A124,'.'!$B$9:$B$21,1,0))),'.'!$E$4,IF((WEEKDAY($A124,1)=7),'.'!$C$4,IF((WEEKDAY($A124,1)=1),'.'!$D$4,1)))</f>
        <v>0</v>
      </c>
      <c r="M124" s="18" t="n">
        <f aca="false">IF(J124&gt;=K124,(IF((J124-K124)&gt;0.0075,J124-K124,0)),0)</f>
        <v>0</v>
      </c>
      <c r="N124" s="17" t="str">
        <f aca="false">IFERROR(VLOOKUP($A124,'.'!$B$9:$C$21,2,0),"")</f>
        <v>Dia do trabalhador</v>
      </c>
      <c r="O124" s="10"/>
      <c r="P124" s="10"/>
      <c r="Q124" s="10"/>
      <c r="R124" s="10"/>
      <c r="S124" s="10"/>
      <c r="T124" s="0"/>
      <c r="U124" s="0"/>
      <c r="AC124" s="0"/>
    </row>
    <row r="125" customFormat="false" ht="12.8" hidden="false" customHeight="false" outlineLevel="0" collapsed="false">
      <c r="A125" s="16" t="n">
        <f aca="false">A124+1</f>
        <v>42492</v>
      </c>
      <c r="B125" s="17"/>
      <c r="C125" s="17"/>
      <c r="D125" s="17"/>
      <c r="E125" s="17"/>
      <c r="F125" s="17"/>
      <c r="G125" s="17"/>
      <c r="H125" s="17"/>
      <c r="I125" s="17"/>
      <c r="J125" s="18" t="n">
        <f aca="false">IF(OR(B125="",(WEEKDAY(A125,1)=1),(WEEKDAY(A125,1)=7), NOT(ISERROR(VLOOKUP($A125,'.'!$B$9:$B$21,1,0)))),0,'.'!$B$4)</f>
        <v>0</v>
      </c>
      <c r="K125" s="18" t="n">
        <f aca="false">(IF(TRIM(C125)="-",0,C125)-IF(TRIM(B125)="-",0,B125))+(IF(TRIM(E125)="-",0,E125)-IF(TRIM(D125)="-",0,D125))+(IF(TRIM(G125)="-",0,G125)-IF(TRIM(F125)="-",0,F125))+(IF(TRIM(I125)="-",0,I125)-IF(TRIM(H125)="-",0,H125))</f>
        <v>0</v>
      </c>
      <c r="L125" s="18" t="n">
        <f aca="false">IF(K125&gt;=J125,(IF((K125-J125)&gt;0.0075,K125-J125,0)),0) * IF(NOT(ISERROR(VLOOKUP($A125,'.'!$B$9:$B$21,1,0))),'.'!$E$4,IF((WEEKDAY($A125,1)=7),'.'!$C$4,IF((WEEKDAY($A125,1)=1),'.'!$D$4,1)))</f>
        <v>0</v>
      </c>
      <c r="M125" s="18" t="n">
        <f aca="false">IF(J125&gt;=K125,(IF((J125-K125)&gt;0.0075,J125-K125,0)),0)</f>
        <v>0</v>
      </c>
      <c r="N125" s="17" t="str">
        <f aca="false">IFERROR(VLOOKUP($A125,'.'!$B$9:$C$21,2,0),"")</f>
        <v/>
      </c>
      <c r="O125" s="10"/>
      <c r="P125" s="10"/>
      <c r="Q125" s="10"/>
      <c r="R125" s="10"/>
      <c r="S125" s="10"/>
      <c r="T125" s="0"/>
      <c r="U125" s="0"/>
      <c r="AC125" s="0"/>
    </row>
    <row r="126" customFormat="false" ht="12.8" hidden="false" customHeight="false" outlineLevel="0" collapsed="false">
      <c r="A126" s="16" t="n">
        <f aca="false">A125+1</f>
        <v>42493</v>
      </c>
      <c r="B126" s="17"/>
      <c r="C126" s="17"/>
      <c r="D126" s="17"/>
      <c r="E126" s="17"/>
      <c r="F126" s="17"/>
      <c r="G126" s="17"/>
      <c r="H126" s="17"/>
      <c r="I126" s="17"/>
      <c r="J126" s="18" t="n">
        <f aca="false">IF(OR(B126="",(WEEKDAY(A126,1)=1),(WEEKDAY(A126,1)=7), NOT(ISERROR(VLOOKUP($A126,'.'!$B$9:$B$21,1,0)))),0,'.'!$B$4)</f>
        <v>0</v>
      </c>
      <c r="K126" s="18" t="n">
        <f aca="false">(IF(TRIM(C126)="-",0,C126)-IF(TRIM(B126)="-",0,B126))+(IF(TRIM(E126)="-",0,E126)-IF(TRIM(D126)="-",0,D126))+(IF(TRIM(G126)="-",0,G126)-IF(TRIM(F126)="-",0,F126))+(IF(TRIM(I126)="-",0,I126)-IF(TRIM(H126)="-",0,H126))</f>
        <v>0</v>
      </c>
      <c r="L126" s="18" t="n">
        <f aca="false">IF(K126&gt;=J126,(IF((K126-J126)&gt;0.0075,K126-J126,0)),0) * IF(NOT(ISERROR(VLOOKUP($A126,'.'!$B$9:$B$21,1,0))),'.'!$E$4,IF((WEEKDAY($A126,1)=7),'.'!$C$4,IF((WEEKDAY($A126,1)=1),'.'!$D$4,1)))</f>
        <v>0</v>
      </c>
      <c r="M126" s="18" t="n">
        <f aca="false">IF(J126&gt;=K126,(IF((J126-K126)&gt;0.0075,J126-K126,0)),0)</f>
        <v>0</v>
      </c>
      <c r="N126" s="17" t="str">
        <f aca="false">IFERROR(VLOOKUP($A126,'.'!$B$9:$C$21,2,0),"")</f>
        <v/>
      </c>
      <c r="O126" s="7"/>
      <c r="P126" s="7"/>
      <c r="Q126" s="33"/>
      <c r="R126" s="10"/>
      <c r="S126" s="10"/>
      <c r="T126" s="0"/>
      <c r="U126" s="0"/>
      <c r="AC126" s="0"/>
    </row>
    <row r="127" customFormat="false" ht="12.8" hidden="false" customHeight="false" outlineLevel="0" collapsed="false">
      <c r="A127" s="16" t="n">
        <f aca="false">A126+1</f>
        <v>42494</v>
      </c>
      <c r="B127" s="17"/>
      <c r="C127" s="17"/>
      <c r="D127" s="17"/>
      <c r="E127" s="17"/>
      <c r="F127" s="17"/>
      <c r="G127" s="17"/>
      <c r="H127" s="17"/>
      <c r="I127" s="17"/>
      <c r="J127" s="18" t="n">
        <f aca="false">IF(OR(B127="",(WEEKDAY(A127,1)=1),(WEEKDAY(A127,1)=7), NOT(ISERROR(VLOOKUP($A127,'.'!$B$9:$B$21,1,0)))),0,'.'!$B$4)</f>
        <v>0</v>
      </c>
      <c r="K127" s="18" t="n">
        <f aca="false">(IF(TRIM(C127)="-",0,C127)-IF(TRIM(B127)="-",0,B127))+(IF(TRIM(E127)="-",0,E127)-IF(TRIM(D127)="-",0,D127))+(IF(TRIM(G127)="-",0,G127)-IF(TRIM(F127)="-",0,F127))+(IF(TRIM(I127)="-",0,I127)-IF(TRIM(H127)="-",0,H127))</f>
        <v>0</v>
      </c>
      <c r="L127" s="18" t="n">
        <f aca="false">IF(K127&gt;=J127,(IF((K127-J127)&gt;0.0075,K127-J127,0)),0) * IF(NOT(ISERROR(VLOOKUP($A127,'.'!$B$9:$B$21,1,0))),'.'!$E$4,IF((WEEKDAY($A127,1)=7),'.'!$C$4,IF((WEEKDAY($A127,1)=1),'.'!$D$4,1)))</f>
        <v>0</v>
      </c>
      <c r="M127" s="18" t="n">
        <f aca="false">IF(J127&gt;=K127,(IF((J127-K127)&gt;0.0075,J127-K127,0)),0)</f>
        <v>0</v>
      </c>
      <c r="N127" s="17" t="str">
        <f aca="false">IFERROR(VLOOKUP($A127,'.'!$B$9:$C$21,2,0),"")</f>
        <v/>
      </c>
      <c r="O127" s="7"/>
      <c r="P127" s="7"/>
      <c r="Q127" s="33"/>
      <c r="R127" s="10"/>
      <c r="S127" s="10"/>
      <c r="T127" s="0"/>
      <c r="U127" s="0"/>
      <c r="AC127" s="0"/>
    </row>
    <row r="128" customFormat="false" ht="13.4" hidden="false" customHeight="false" outlineLevel="0" collapsed="false">
      <c r="A128" s="16" t="n">
        <f aca="false">A127+1</f>
        <v>42495</v>
      </c>
      <c r="B128" s="17" t="n">
        <v>0.34375</v>
      </c>
      <c r="C128" s="17" t="n">
        <v>0.59375</v>
      </c>
      <c r="D128" s="17"/>
      <c r="E128" s="17"/>
      <c r="F128" s="17"/>
      <c r="G128" s="17"/>
      <c r="H128" s="17"/>
      <c r="I128" s="17"/>
      <c r="J128" s="18" t="n">
        <f aca="false">IF(OR(B128="",(WEEKDAY(A128,1)=1),(WEEKDAY(A128,1)=7), NOT(ISERROR(VLOOKUP($A128,'.'!$B$9:$B$21,1,0)))),0,'.'!$B$4)</f>
        <v>0.25</v>
      </c>
      <c r="K128" s="18" t="n">
        <f aca="false">(IF(TRIM(C128)="-",0,C128)-IF(TRIM(B128)="-",0,B128))+(IF(TRIM(E128)="-",0,E128)-IF(TRIM(D128)="-",0,D128))+(IF(TRIM(G128)="-",0,G128)-IF(TRIM(F128)="-",0,F128))+(IF(TRIM(I128)="-",0,I128)-IF(TRIM(H128)="-",0,H128))</f>
        <v>0.25</v>
      </c>
      <c r="L128" s="18" t="n">
        <f aca="false">IF(K128&gt;=J128,(IF((K128-J128)&gt;0.0075,K128-J128,0)),0) * IF(NOT(ISERROR(VLOOKUP($A128,'.'!$B$9:$B$21,1,0))),'.'!$E$4,IF((WEEKDAY($A128,1)=7),'.'!$C$4,IF((WEEKDAY($A128,1)=1),'.'!$D$4,1)))</f>
        <v>0</v>
      </c>
      <c r="M128" s="18" t="n">
        <f aca="false">IF(J128&gt;=K128,(IF((J128-K128)&gt;0.0075,J128-K128,0)),0)</f>
        <v>0</v>
      </c>
      <c r="N128" s="17" t="str">
        <f aca="false">IFERROR(VLOOKUP($A128,'.'!$B$9:$C$21,2,0),"")</f>
        <v/>
      </c>
      <c r="O128" s="23"/>
      <c r="P128" s="23"/>
      <c r="Q128" s="34"/>
      <c r="R128" s="10"/>
      <c r="S128" s="10"/>
      <c r="T128" s="0"/>
      <c r="U128" s="0"/>
      <c r="AC128" s="0"/>
    </row>
    <row r="129" customFormat="false" ht="13.4" hidden="false" customHeight="false" outlineLevel="0" collapsed="false">
      <c r="A129" s="16" t="n">
        <f aca="false">A128+1</f>
        <v>42496</v>
      </c>
      <c r="B129" s="17" t="n">
        <v>0.347222222222222</v>
      </c>
      <c r="C129" s="17" t="n">
        <v>0.545138888888889</v>
      </c>
      <c r="D129" s="17" t="n">
        <v>0.586805555555556</v>
      </c>
      <c r="E129" s="17" t="n">
        <v>0.638888888888889</v>
      </c>
      <c r="F129" s="17"/>
      <c r="G129" s="17"/>
      <c r="H129" s="17"/>
      <c r="I129" s="17"/>
      <c r="J129" s="18" t="n">
        <f aca="false">IF(OR(B129="",(WEEKDAY(A129,1)=1),(WEEKDAY(A129,1)=7), NOT(ISERROR(VLOOKUP($A129,'.'!$B$9:$B$21,1,0)))),0,'.'!$B$4)</f>
        <v>0.25</v>
      </c>
      <c r="K129" s="18" t="n">
        <f aca="false">(IF(TRIM(C129)="-",0,C129)-IF(TRIM(B129)="-",0,B129))+(IF(TRIM(E129)="-",0,E129)-IF(TRIM(D129)="-",0,D129))+(IF(TRIM(G129)="-",0,G129)-IF(TRIM(F129)="-",0,F129))+(IF(TRIM(I129)="-",0,I129)-IF(TRIM(H129)="-",0,H129))</f>
        <v>0.25</v>
      </c>
      <c r="L129" s="18" t="n">
        <f aca="false">IF(K129&gt;=J129,(IF((K129-J129)&gt;0.0075,K129-J129,0)),0) * IF(NOT(ISERROR(VLOOKUP($A129,'.'!$B$9:$B$21,1,0))),'.'!$E$4,IF((WEEKDAY($A129,1)=7),'.'!$C$4,IF((WEEKDAY($A129,1)=1),'.'!$D$4,1)))</f>
        <v>0</v>
      </c>
      <c r="M129" s="18" t="n">
        <f aca="false">IF(J129&gt;=K129,(IF((J129-K129)&gt;0.0075,J129-K129,0)),0)</f>
        <v>0</v>
      </c>
      <c r="N129" s="17" t="str">
        <f aca="false">IFERROR(VLOOKUP($A129,'.'!$B$9:$C$21,2,0),"")</f>
        <v/>
      </c>
      <c r="O129" s="7"/>
      <c r="P129" s="7"/>
      <c r="Q129" s="33"/>
      <c r="R129" s="10"/>
      <c r="S129" s="10"/>
      <c r="T129" s="0"/>
      <c r="U129" s="0"/>
      <c r="AC129" s="0"/>
    </row>
    <row r="130" customFormat="false" ht="12.8" hidden="false" customHeight="false" outlineLevel="0" collapsed="false">
      <c r="A130" s="16" t="n">
        <f aca="false">A129+1</f>
        <v>42497</v>
      </c>
      <c r="B130" s="17"/>
      <c r="C130" s="17"/>
      <c r="D130" s="17"/>
      <c r="E130" s="17"/>
      <c r="F130" s="17"/>
      <c r="G130" s="17"/>
      <c r="H130" s="17"/>
      <c r="I130" s="17"/>
      <c r="J130" s="18"/>
      <c r="K130" s="18" t="n">
        <f aca="false">(IF(TRIM(C130)="-",0,C130)-IF(TRIM(B130)="-",0,B130))+(IF(TRIM(E130)="-",0,E130)-IF(TRIM(D130)="-",0,D130))+(IF(TRIM(G130)="-",0,G130)-IF(TRIM(F130)="-",0,F130))+(IF(TRIM(I130)="-",0,I130)-IF(TRIM(H130)="-",0,H130))</f>
        <v>0</v>
      </c>
      <c r="L130" s="18" t="n">
        <f aca="false">IF(K130&gt;=j1i13730,(IF((K130-J130)&gt;0.0075,K130-J130,0)),0) * IF(NOT(ISERROR(VLOOKUP($A130,'.'!$B$9:$B$21,1,0))),'.'!$E$4,IF((WEEKDAY($A130,1)=7),'.'!$C$4,IF((WEEKDAY($A130,1)=1),'.'!$D$4,1)))</f>
        <v>0</v>
      </c>
      <c r="M130" s="18"/>
      <c r="N130" s="17" t="str">
        <f aca="false">IFERROR(VLOOKUP($A130,'.'!$B$9:$C$21,2,0),"")</f>
        <v/>
      </c>
      <c r="O130" s="23"/>
      <c r="P130" s="23"/>
      <c r="Q130" s="34"/>
      <c r="R130" s="10"/>
      <c r="S130" s="10"/>
      <c r="T130" s="0"/>
      <c r="U130" s="0"/>
      <c r="AC130" s="0"/>
    </row>
    <row r="131" customFormat="false" ht="12.8" hidden="false" customHeight="false" outlineLevel="0" collapsed="false">
      <c r="A131" s="16" t="n">
        <f aca="false">A130+1</f>
        <v>42498</v>
      </c>
      <c r="B131" s="17"/>
      <c r="C131" s="17"/>
      <c r="D131" s="17"/>
      <c r="E131" s="17"/>
      <c r="F131" s="17"/>
      <c r="G131" s="17"/>
      <c r="H131" s="17"/>
      <c r="I131" s="17"/>
      <c r="J131" s="18"/>
      <c r="K131" s="18" t="n">
        <f aca="false">(IF(TRIM(C131)="-",0,C131)-IF(TRIM(B131)="-",0,B131))+(IF(TRIM(E131)="-",0,E131)-IF(TRIM(D131)="-",0,D131))+(IF(TRIM(G131)="-",0,G131)-IF(TRIM(F131)="-",0,F131))+(IF(TRIM(I131)="-",0,I131)-IF(TRIM(H131)="-",0,H131))</f>
        <v>0</v>
      </c>
      <c r="L131" s="18"/>
      <c r="M131" s="18" t="n">
        <f aca="false">IF(J131&gt;=K131,(IF((J131-K131)&gt;0.0075,J131-K131,0)),0)</f>
        <v>0</v>
      </c>
      <c r="N131" s="17" t="str">
        <f aca="false">IFERROR(VLOOKUP($A131,'.'!$B$9:$C$21,2,0),"")</f>
        <v/>
      </c>
      <c r="O131" s="10"/>
      <c r="P131" s="10"/>
      <c r="Q131" s="10"/>
      <c r="R131" s="10"/>
      <c r="S131" s="10"/>
      <c r="T131" s="0"/>
      <c r="U131" s="0"/>
      <c r="AC131" s="0"/>
    </row>
    <row r="132" customFormat="false" ht="13.4" hidden="false" customHeight="false" outlineLevel="0" collapsed="false">
      <c r="A132" s="16" t="n">
        <f aca="false">A131+1</f>
        <v>42499</v>
      </c>
      <c r="B132" s="17" t="n">
        <v>0.340277777777778</v>
      </c>
      <c r="C132" s="17" t="n">
        <v>0.590277777777778</v>
      </c>
      <c r="D132" s="17"/>
      <c r="E132" s="17"/>
      <c r="F132" s="17"/>
      <c r="G132" s="17"/>
      <c r="H132" s="17"/>
      <c r="I132" s="17"/>
      <c r="J132" s="18" t="n">
        <f aca="false">IF(OR(B132="",(WEEKDAY(A132,1)=1),(WEEKDAY(A132,1)=7), NOT(ISERROR(VLOOKUP($A132,'.'!$B$9:$B$21,1,0)))),0,'.'!$B$4)</f>
        <v>0.25</v>
      </c>
      <c r="K132" s="18" t="n">
        <f aca="false">(IF(TRIM(C132)="-",0,C132)-IF(TRIM(B132)="-",0,B132))+(IF(TRIM(E132)="-",0,E132)-IF(TRIM(D132)="-",0,D132))+(IF(TRIM(G132)="-",0,G132)-IF(TRIM(F132)="-",0,F132))+(IF(TRIM(I132)="-",0,I132)-IF(TRIM(H132)="-",0,H132))</f>
        <v>0.25</v>
      </c>
      <c r="L132" s="18" t="n">
        <f aca="false">IF(K132&gt;=J132,(IF((K132-J132)&gt;0.0075,K132-J132,0)),0) * IF(NOT(ISERROR(VLOOKUP($A132,'.'!$B$9:$B$21,1,0))),'.'!$E$4,IF((WEEKDAY($A132,1)=7),'.'!$C$4,IF((WEEKDAY($A132,1)=1),'.'!$D$4,1)))</f>
        <v>0</v>
      </c>
      <c r="M132" s="18" t="n">
        <f aca="false">IF(J132&gt;=K132,(IF((J132-K132)&gt;0.0075,J132-K132,0)),0)</f>
        <v>0</v>
      </c>
      <c r="N132" s="17" t="str">
        <f aca="false">IFERROR(VLOOKUP($A132,'.'!$B$9:$C$21,2,0),"")</f>
        <v/>
      </c>
      <c r="O132" s="10"/>
      <c r="P132" s="10"/>
      <c r="Q132" s="10"/>
      <c r="R132" s="10"/>
      <c r="S132" s="10"/>
      <c r="T132" s="0"/>
      <c r="U132" s="0"/>
      <c r="AC132" s="0"/>
    </row>
    <row r="133" customFormat="false" ht="13.4" hidden="false" customHeight="false" outlineLevel="0" collapsed="false">
      <c r="A133" s="16" t="n">
        <f aca="false">A132+1</f>
        <v>42500</v>
      </c>
      <c r="B133" s="17" t="n">
        <v>0.34375</v>
      </c>
      <c r="C133" s="17" t="n">
        <v>0.59375</v>
      </c>
      <c r="D133" s="17"/>
      <c r="E133" s="17"/>
      <c r="F133" s="17"/>
      <c r="G133" s="17"/>
      <c r="H133" s="17"/>
      <c r="I133" s="17"/>
      <c r="J133" s="18" t="n">
        <f aca="false">IF(OR(B133="",(WEEKDAY(A133,1)=1),(WEEKDAY(A133,1)=7), NOT(ISERROR(VLOOKUP($A133,'.'!$B$9:$B$21,1,0)))),0,'.'!$B$4)</f>
        <v>0.25</v>
      </c>
      <c r="K133" s="18" t="n">
        <f aca="false">(IF(TRIM(C133)="-",0,C133)-IF(TRIM(B133)="-",0,B133))+(IF(TRIM(E133)="-",0,E133)-IF(TRIM(D133)="-",0,D133))+(IF(TRIM(G133)="-",0,G133)-IF(TRIM(F133)="-",0,F133))+(IF(TRIM(I133)="-",0,I133)-IF(TRIM(H133)="-",0,H133))</f>
        <v>0.25</v>
      </c>
      <c r="L133" s="18" t="n">
        <f aca="false">IF(K133&gt;=J133,(IF((K133-J133)&gt;0.0075,K133-J133,0)),0) * IF(NOT(ISERROR(VLOOKUP($A133,'.'!$B$9:$B$21,1,0))),'.'!$E$4,IF((WEEKDAY($A133,1)=7),'.'!$C$4,IF((WEEKDAY($A133,1)=1),'.'!$D$4,1)))</f>
        <v>0</v>
      </c>
      <c r="M133" s="18" t="n">
        <f aca="false">IF(J133&gt;=K133,(IF((J133-K133)&gt;0.0075,J133-K133,0)),0)</f>
        <v>0</v>
      </c>
      <c r="N133" s="17" t="str">
        <f aca="false">IFERROR(VLOOKUP($A133,'.'!$B$9:$C$21,2,0),"")</f>
        <v/>
      </c>
      <c r="O133" s="7"/>
      <c r="P133" s="7"/>
      <c r="Q133" s="33"/>
      <c r="R133" s="10"/>
      <c r="S133" s="10"/>
      <c r="T133" s="0"/>
      <c r="U133" s="0"/>
      <c r="AC133" s="0"/>
    </row>
    <row r="134" customFormat="false" ht="14.05" hidden="false" customHeight="false" outlineLevel="0" collapsed="false">
      <c r="A134" s="16" t="n">
        <f aca="false">A133+1</f>
        <v>42501</v>
      </c>
      <c r="B134" s="17" t="n">
        <v>0.34375</v>
      </c>
      <c r="C134" s="17" t="n">
        <v>0.756944444444444</v>
      </c>
      <c r="D134" s="17"/>
      <c r="E134" s="17"/>
      <c r="F134" s="17"/>
      <c r="G134" s="17"/>
      <c r="H134" s="17"/>
      <c r="I134" s="17"/>
      <c r="J134" s="18" t="n">
        <f aca="false">IF(OR(B134="",(WEEKDAY(A134,1)=1),(WEEKDAY(A134,1)=7), NOT(ISERROR(VLOOKUP($A134,'.'!$B$9:$B$21,1,0)))),0,'.'!$B$4)</f>
        <v>0.25</v>
      </c>
      <c r="K134" s="18" t="n">
        <f aca="false">(IF(TRIM(C134)="-",0,C134)-IF(TRIM(B134)="-",0,B134))+(IF(TRIM(E134)="-",0,E134)-IF(TRIM(D134)="-",0,D134))+(IF(TRIM(G134)="-",0,G134)-IF(TRIM(F134)="-",0,F134))+(IF(TRIM(I134)="-",0,I134)-IF(TRIM(H134)="-",0,H134))</f>
        <v>0.413194444444444</v>
      </c>
      <c r="L134" s="18" t="n">
        <f aca="false">IF(K134&gt;=J134,(IF((K134-J134)&gt;0.0075,K134-J134,0)),0) * IF(NOT(ISERROR(VLOOKUP($A134,'.'!$B$9:$B$21,1,0))),'.'!$E$4,IF((WEEKDAY($A134,1)=7),'.'!$C$4,IF((WEEKDAY($A134,1)=1),'.'!$D$4,1)))</f>
        <v>0.163194444444444</v>
      </c>
      <c r="M134" s="18" t="n">
        <f aca="false">IF(J134&gt;=K134,(IF((J134-K134)&gt;0.0075,J134-K134,0)),0)</f>
        <v>0</v>
      </c>
      <c r="N134" s="17" t="str">
        <f aca="false">IFERROR(VLOOKUP($A134,'.'!$B$9:$C$21,2,0),"")</f>
        <v/>
      </c>
      <c r="O134" s="0"/>
      <c r="P134" s="0"/>
      <c r="Q134" s="0"/>
      <c r="R134" s="0"/>
      <c r="S134" s="0"/>
      <c r="T134" s="0"/>
      <c r="U134" s="0"/>
      <c r="AC134" s="0"/>
    </row>
    <row r="135" customFormat="false" ht="14.05" hidden="false" customHeight="false" outlineLevel="0" collapsed="false">
      <c r="A135" s="16" t="n">
        <f aca="false">A134+1</f>
        <v>42502</v>
      </c>
      <c r="B135" s="17" t="n">
        <v>0.340277777777778</v>
      </c>
      <c r="C135" s="17" t="n">
        <v>0.6875</v>
      </c>
      <c r="D135" s="17"/>
      <c r="E135" s="17"/>
      <c r="F135" s="17"/>
      <c r="G135" s="17"/>
      <c r="H135" s="17"/>
      <c r="I135" s="17"/>
      <c r="J135" s="18" t="n">
        <f aca="false">IF(OR(B135="",(WEEKDAY(A135,1)=1),(WEEKDAY(A135,1)=7), NOT(ISERROR(VLOOKUP($A135,'.'!$B$9:$B$21,1,0)))),0,'.'!$B$4)</f>
        <v>0.25</v>
      </c>
      <c r="K135" s="18" t="n">
        <f aca="false">(IF(TRIM(C135)="-",0,C135)-IF(TRIM(B135)="-",0,B135))+(IF(TRIM(E135)="-",0,E135)-IF(TRIM(D135)="-",0,D135))+(IF(TRIM(G135)="-",0,G135)-IF(TRIM(F135)="-",0,F135))+(IF(TRIM(I135)="-",0,I135)-IF(TRIM(H135)="-",0,H135))</f>
        <v>0.347222222222222</v>
      </c>
      <c r="L135" s="18" t="n">
        <f aca="false">IF(K135&gt;=J135,(IF((K135-J135)&gt;0.0075,K135-J135,0)),0) * IF(NOT(ISERROR(VLOOKUP($A135,'.'!$B$9:$B$21,1,0))),'.'!$E$4,IF((WEEKDAY($A135,1)=7),'.'!$C$4,IF((WEEKDAY($A135,1)=1),'.'!$D$4,1)))</f>
        <v>0.097222222222222</v>
      </c>
      <c r="M135" s="18" t="n">
        <f aca="false">IF(J135&gt;=K135,(IF((J135-K135)&gt;0.0075,J135-K135,0)),0)</f>
        <v>0</v>
      </c>
      <c r="N135" s="17" t="str">
        <f aca="false">IFERROR(VLOOKUP($A135,'.'!$B$9:$C$21,2,0),"")</f>
        <v/>
      </c>
      <c r="O135" s="44"/>
      <c r="P135" s="44"/>
      <c r="Q135" s="45"/>
      <c r="R135" s="42"/>
      <c r="S135" s="45"/>
      <c r="T135" s="43"/>
      <c r="U135" s="0"/>
      <c r="AC135" s="0"/>
    </row>
    <row r="136" customFormat="false" ht="11.25" hidden="false" customHeight="false" outlineLevel="0" collapsed="false">
      <c r="A136" s="16" t="n">
        <f aca="false">A135+1</f>
        <v>42503</v>
      </c>
      <c r="B136" s="17" t="n">
        <v>0.340277777777778</v>
      </c>
      <c r="C136" s="17" t="n">
        <v>0.590277777777778</v>
      </c>
      <c r="D136" s="17"/>
      <c r="E136" s="17"/>
      <c r="F136" s="17"/>
      <c r="G136" s="17"/>
      <c r="H136" s="17"/>
      <c r="I136" s="17"/>
      <c r="J136" s="18" t="n">
        <f aca="false">IF(OR(B136="",(WEEKDAY(A136,1)=1),(WEEKDAY(A136,1)=7), NOT(ISERROR(VLOOKUP($A136,'.'!$B$9:$B$21,1,0)))),0,'.'!$B$4)</f>
        <v>0.25</v>
      </c>
      <c r="K136" s="18" t="n">
        <f aca="false">(IF(TRIM(C136)="-",0,C136)-IF(TRIM(B136)="-",0,B136))+(IF(TRIM(E136)="-",0,E136)-IF(TRIM(D136)="-",0,D136))+(IF(TRIM(G136)="-",0,G136)-IF(TRIM(F136)="-",0,F136))+(IF(TRIM(I136)="-",0,I136)-IF(TRIM(H136)="-",0,H136))</f>
        <v>0.25</v>
      </c>
      <c r="L136" s="18" t="n">
        <f aca="false">IF(K136&gt;=J136,(IF((K136-J136)&gt;0.0075,K136-J136,0)),0) * IF(NOT(ISERROR(VLOOKUP($A136,'.'!$B$9:$B$21,1,0))),'.'!$E$4,IF((WEEKDAY($A136,1)=7),'.'!$C$4,IF((WEEKDAY($A136,1)=1),'.'!$D$4,1)))</f>
        <v>0</v>
      </c>
      <c r="M136" s="18" t="n">
        <f aca="false">IF(J136&gt;=K136,(IF((J136-K136)&gt;0.0075,J136-K136,0)),0)</f>
        <v>0</v>
      </c>
      <c r="N136" s="17" t="str">
        <f aca="false">IFERROR(VLOOKUP($A136,'.'!$B$9:$C$21,2,0),"")</f>
        <v/>
      </c>
      <c r="O136" s="46"/>
      <c r="P136" s="46"/>
      <c r="Q136" s="47"/>
      <c r="R136" s="48"/>
      <c r="S136" s="47"/>
      <c r="T136" s="43"/>
      <c r="U136" s="0"/>
      <c r="AC136" s="0"/>
    </row>
    <row r="137" customFormat="false" ht="12.8" hidden="false" customHeight="false" outlineLevel="0" collapsed="false">
      <c r="A137" s="16" t="n">
        <f aca="false">A136+1</f>
        <v>42504</v>
      </c>
      <c r="B137" s="17"/>
      <c r="C137" s="17"/>
      <c r="D137" s="17"/>
      <c r="E137" s="17"/>
      <c r="F137" s="17"/>
      <c r="G137" s="17"/>
      <c r="H137" s="17"/>
      <c r="I137" s="17"/>
      <c r="J137" s="18" t="n">
        <f aca="false">IF(OR(B137="",(WEEKDAY(A137,1)=1),(WEEKDAY(A137,1)=7), NOT(ISERROR(VLOOKUP($A137,'.'!$B$9:$B$21,1,0)))),0,'.'!$B$4)</f>
        <v>0</v>
      </c>
      <c r="K137" s="18" t="n">
        <f aca="false">(IF(TRIM(C137)="-",0,C137)-IF(TRIM(B137)="-",0,B137))+(IF(TRIM(E137)="-",0,E137)-IF(TRIM(D137)="-",0,D137))+(IF(TRIM(G137)="-",0,G137)-IF(TRIM(F137)="-",0,F137))+(IF(TRIM(I137)="-",0,I137)-IF(TRIM(H137)="-",0,H137))</f>
        <v>0</v>
      </c>
      <c r="L137" s="18" t="n">
        <f aca="false">IF(K137&gt;=J137,(IF((K137-J137)&gt;0.0075,K137-J137,0)),0) * IF(NOT(ISERROR(VLOOKUP($A137,'.'!$B$9:$B$21,1,0))),'.'!$E$4,IF((WEEKDAY($A137,1)=7),'.'!$C$4,IF((WEEKDAY($A137,1)=1),'.'!$D$4,1)))</f>
        <v>0</v>
      </c>
      <c r="M137" s="18" t="n">
        <f aca="false">IF(J137&gt;=K137,(IF((J137-K137)&gt;0.0075,J137-K137,0)),0)</f>
        <v>0</v>
      </c>
      <c r="N137" s="17" t="str">
        <f aca="false">IFERROR(VLOOKUP($A137,'.'!$B$9:$C$21,2,0),"")</f>
        <v/>
      </c>
      <c r="O137" s="23"/>
      <c r="P137" s="23"/>
      <c r="Q137" s="34"/>
      <c r="R137" s="10"/>
      <c r="S137" s="10"/>
      <c r="T137" s="0"/>
      <c r="U137" s="0"/>
      <c r="AC137" s="0"/>
    </row>
    <row r="138" customFormat="false" ht="11.25" hidden="false" customHeight="false" outlineLevel="0" collapsed="false">
      <c r="A138" s="16" t="n">
        <f aca="false">A137+1</f>
        <v>42505</v>
      </c>
      <c r="B138" s="17"/>
      <c r="C138" s="17"/>
      <c r="D138" s="17"/>
      <c r="E138" s="17"/>
      <c r="F138" s="17"/>
      <c r="G138" s="17"/>
      <c r="H138" s="17"/>
      <c r="I138" s="17"/>
      <c r="J138" s="18" t="n">
        <f aca="false">IF(OR(B138="",(WEEKDAY(A138,1)=1),(WEEKDAY(A138,1)=7), NOT(ISERROR(VLOOKUP($A138,'.'!$B$9:$B$21,1,0)))),0,'.'!$B$4)</f>
        <v>0</v>
      </c>
      <c r="K138" s="18" t="n">
        <f aca="false">(IF(TRIM(C138)="-",0,C138)-IF(TRIM(B138)="-",0,B138))+(IF(TRIM(E138)="-",0,E138)-IF(TRIM(D138)="-",0,D138))+(IF(TRIM(G138)="-",0,G138)-IF(TRIM(F138)="-",0,F138))+(IF(TRIM(I138)="-",0,I138)-IF(TRIM(H138)="-",0,H138))</f>
        <v>0</v>
      </c>
      <c r="L138" s="18" t="n">
        <f aca="false">IF(K138&gt;=J138,(IF((K138-J138)&gt;0.0075,K138-J138,0)),0) * IF(NOT(ISERROR(VLOOKUP($A138,'.'!$B$9:$B$21,1,0))),'.'!$E$4,IF((WEEKDAY($A138,1)=7),'.'!$C$4,IF((WEEKDAY($A138,1)=1),'.'!$D$4,1)))</f>
        <v>0</v>
      </c>
      <c r="M138" s="18" t="n">
        <f aca="false">IF(J138&gt;=K138,(IF((J138-K138)&gt;0.0075,J138-K138,0)),0)</f>
        <v>0</v>
      </c>
      <c r="N138" s="17" t="str">
        <f aca="false">IFERROR(VLOOKUP($A138,'.'!$B$9:$C$21,2,0),"")</f>
        <v/>
      </c>
      <c r="O138" s="10"/>
      <c r="P138" s="10"/>
      <c r="Q138" s="10"/>
      <c r="R138" s="10"/>
      <c r="S138" s="10"/>
      <c r="T138" s="0"/>
      <c r="U138" s="0"/>
      <c r="AC138" s="0"/>
    </row>
    <row r="139" customFormat="false" ht="14.05" hidden="false" customHeight="false" outlineLevel="0" collapsed="false">
      <c r="A139" s="16" t="n">
        <f aca="false">A138+1</f>
        <v>42506</v>
      </c>
      <c r="B139" s="17" t="n">
        <v>0.340277777777778</v>
      </c>
      <c r="C139" s="17" t="n">
        <v>0.590277777777778</v>
      </c>
      <c r="D139" s="17"/>
      <c r="E139" s="17"/>
      <c r="F139" s="17"/>
      <c r="G139" s="17"/>
      <c r="H139" s="17"/>
      <c r="I139" s="17"/>
      <c r="J139" s="18" t="n">
        <f aca="false">IF(OR(B139="",(WEEKDAY(A139,1)=1),(WEEKDAY(A139,1)=7), NOT(ISERROR(VLOOKUP($A139,'.'!$B$9:$B$21,1,0)))),0,'.'!$B$4)</f>
        <v>0.25</v>
      </c>
      <c r="K139" s="18" t="n">
        <f aca="false">(IF(TRIM(C139)="-",0,C139)-IF(TRIM(B139)="-",0,B139))+(IF(TRIM(E139)="-",0,E139)-IF(TRIM(D139)="-",0,D139))+(IF(TRIM(G139)="-",0,G139)-IF(TRIM(F139)="-",0,F139))+(IF(TRIM(I139)="-",0,I139)-IF(TRIM(H139)="-",0,H139))</f>
        <v>0.25</v>
      </c>
      <c r="L139" s="18" t="n">
        <f aca="false">IF(K139&gt;=J139,(IF((K139-J139)&gt;0.0075,K139-J139,0)),0) * IF(NOT(ISERROR(VLOOKUP($A139,'.'!$B$9:$B$21,1,0))),'.'!$E$4,IF((WEEKDAY($A139,1)=7),'.'!$C$4,IF((WEEKDAY($A139,1)=1),'.'!$D$4,1)))</f>
        <v>0</v>
      </c>
      <c r="M139" s="18" t="n">
        <f aca="false">IF(J139&gt;=K139,(IF((J139-K139)&gt;0.0075,J139-K139,0)),0)</f>
        <v>0</v>
      </c>
      <c r="N139" s="17" t="str">
        <f aca="false">IFERROR(VLOOKUP($A139,'.'!$B$9:$C$21,2,0),"")</f>
        <v/>
      </c>
      <c r="O139" s="10"/>
      <c r="P139" s="10"/>
      <c r="Q139" s="10"/>
      <c r="R139" s="10"/>
      <c r="S139" s="10"/>
      <c r="T139" s="0"/>
      <c r="U139" s="0"/>
      <c r="AC139" s="0"/>
    </row>
    <row r="140" customFormat="false" ht="14.05" hidden="false" customHeight="false" outlineLevel="0" collapsed="false">
      <c r="A140" s="16" t="n">
        <f aca="false">A139+1</f>
        <v>42507</v>
      </c>
      <c r="B140" s="17" t="n">
        <v>0.333333333333333</v>
      </c>
      <c r="C140" s="17" t="n">
        <v>0.583333333333333</v>
      </c>
      <c r="D140" s="17"/>
      <c r="E140" s="17"/>
      <c r="F140" s="17"/>
      <c r="G140" s="17"/>
      <c r="H140" s="17"/>
      <c r="I140" s="17"/>
      <c r="J140" s="18" t="n">
        <f aca="false">IF(OR(B140="",(WEEKDAY(A140,1)=1),(WEEKDAY(A140,1)=7), NOT(ISERROR(VLOOKUP($A140,'.'!$B$9:$B$21,1,0)))),0,'.'!$B$4)</f>
        <v>0.25</v>
      </c>
      <c r="K140" s="18" t="n">
        <f aca="false">(IF(TRIM(C140)="-",0,C140)-IF(TRIM(B140)="-",0,B140))+(IF(TRIM(E140)="-",0,E140)-IF(TRIM(D140)="-",0,D140))+(IF(TRIM(G140)="-",0,G140)-IF(TRIM(F140)="-",0,F140))+(IF(TRIM(I140)="-",0,I140)-IF(TRIM(H140)="-",0,H140))</f>
        <v>0.25</v>
      </c>
      <c r="L140" s="18" t="n">
        <f aca="false">IF(K140&gt;=J140,(IF((K140-J140)&gt;0.0075,K140-J140,0)),0) * IF(NOT(ISERROR(VLOOKUP($A140,'.'!$B$9:$B$21,1,0))),'.'!$E$4,IF((WEEKDAY($A140,1)=7),'.'!$C$4,IF((WEEKDAY($A140,1)=1),'.'!$D$4,1)))</f>
        <v>0</v>
      </c>
      <c r="M140" s="18" t="n">
        <f aca="false">IF(J140&gt;=K140,(IF((J140-K140)&gt;0.0075,J140-K140,0)),0)</f>
        <v>0</v>
      </c>
      <c r="N140" s="17" t="str">
        <f aca="false">IFERROR(VLOOKUP($A140,'.'!$B$9:$C$21,2,0),"")</f>
        <v/>
      </c>
      <c r="O140" s="7"/>
      <c r="P140" s="7"/>
      <c r="Q140" s="33"/>
      <c r="R140" s="10"/>
      <c r="S140" s="10"/>
      <c r="T140" s="0"/>
      <c r="U140" s="0"/>
      <c r="AC140" s="0"/>
    </row>
    <row r="141" customFormat="false" ht="14.05" hidden="false" customHeight="false" outlineLevel="0" collapsed="false">
      <c r="A141" s="16" t="n">
        <f aca="false">A140+1</f>
        <v>42508</v>
      </c>
      <c r="B141" s="17" t="n">
        <v>0.333333333333333</v>
      </c>
      <c r="C141" s="17" t="n">
        <v>0.583333333333333</v>
      </c>
      <c r="D141" s="17"/>
      <c r="E141" s="17"/>
      <c r="F141" s="17"/>
      <c r="G141" s="17"/>
      <c r="H141" s="17"/>
      <c r="I141" s="17"/>
      <c r="J141" s="18" t="n">
        <f aca="false">IF(OR(B141="",(WEEKDAY(A141,1)=1),(WEEKDAY(A141,1)=7), NOT(ISERROR(VLOOKUP($A141,'.'!$B$9:$B$21,1,0)))),0,'.'!$B$4)</f>
        <v>0.25</v>
      </c>
      <c r="K141" s="18" t="n">
        <f aca="false">(IF(TRIM(C141)="-",0,C141)-IF(TRIM(B141)="-",0,B141))+(IF(TRIM(E141)="-",0,E141)-IF(TRIM(D141)="-",0,D141))+(IF(TRIM(G141)="-",0,G141)-IF(TRIM(F141)="-",0,F141))+(IF(TRIM(I141)="-",0,I141)-IF(TRIM(H141)="-",0,H141))</f>
        <v>0.25</v>
      </c>
      <c r="L141" s="18" t="n">
        <f aca="false">IF(K141&gt;=J141,(IF((K141-J141)&gt;0.0075,K141-J141,0)),0) * IF(NOT(ISERROR(VLOOKUP($A141,'.'!$B$9:$B$21,1,0))),'.'!$E$4,IF((WEEKDAY($A141,1)=7),'.'!$C$4,IF((WEEKDAY($A141,1)=1),'.'!$D$4,1)))</f>
        <v>0</v>
      </c>
      <c r="M141" s="18" t="n">
        <f aca="false">IF(J141&gt;=K141,(IF((J141-K141)&gt;0.0075,J141-K141,0)),0)</f>
        <v>0</v>
      </c>
      <c r="N141" s="17" t="str">
        <f aca="false">IFERROR(VLOOKUP($A141,'.'!$B$9:$C$21,2,0),"")</f>
        <v/>
      </c>
      <c r="O141" s="7"/>
      <c r="P141" s="7"/>
      <c r="Q141" s="33"/>
      <c r="R141" s="10"/>
      <c r="S141" s="10"/>
      <c r="T141" s="0"/>
      <c r="U141" s="0"/>
      <c r="AC141" s="0"/>
    </row>
    <row r="142" customFormat="false" ht="12.8" hidden="false" customHeight="false" outlineLevel="0" collapsed="false">
      <c r="A142" s="16" t="n">
        <f aca="false">A141+1</f>
        <v>42509</v>
      </c>
      <c r="B142" s="17" t="n">
        <v>0.34375</v>
      </c>
      <c r="C142" s="17" t="n">
        <v>0.59375</v>
      </c>
      <c r="D142" s="17"/>
      <c r="E142" s="17"/>
      <c r="F142" s="17"/>
      <c r="G142" s="17"/>
      <c r="H142" s="17"/>
      <c r="I142" s="17"/>
      <c r="J142" s="18" t="n">
        <f aca="false">IF(OR(B142="",(WEEKDAY(A142,1)=1),(WEEKDAY(A142,1)=7), NOT(ISERROR(VLOOKUP($A142,'.'!$B$9:$B$21,1,0)))),0,'.'!$B$4)</f>
        <v>0.25</v>
      </c>
      <c r="K142" s="18" t="n">
        <f aca="false">(IF(TRIM(C142)="-",0,C142)-IF(TRIM(B142)="-",0,B142))+(IF(TRIM(E142)="-",0,E142)-IF(TRIM(D142)="-",0,D142))+(IF(TRIM(G142)="-",0,G142)-IF(TRIM(F142)="-",0,F142))+(IF(TRIM(I142)="-",0,I142)-IF(TRIM(H142)="-",0,H142))</f>
        <v>0.25</v>
      </c>
      <c r="L142" s="18" t="n">
        <f aca="false">IF(K142&gt;=J142,(IF((K142-J142)&gt;0.0075,K142-J142,0)),0) * IF(NOT(ISERROR(VLOOKUP($A142,'.'!$B$9:$B$21,1,0))),'.'!$E$4,IF((WEEKDAY($A142,1)=7),'.'!$C$4,IF((WEEKDAY($A142,1)=1),'.'!$D$4,1)))</f>
        <v>0</v>
      </c>
      <c r="M142" s="18" t="n">
        <f aca="false">IF(J142&gt;=K142,(IF((J142-K142)&gt;0.0075,J142-K142,0)),0)</f>
        <v>0</v>
      </c>
      <c r="N142" s="17" t="str">
        <f aca="false">IFERROR(VLOOKUP($A142,'.'!$B$9:$C$21,2,0),"")</f>
        <v/>
      </c>
      <c r="O142" s="23"/>
      <c r="P142" s="23"/>
      <c r="Q142" s="34"/>
      <c r="R142" s="10"/>
      <c r="S142" s="10"/>
      <c r="T142" s="0"/>
      <c r="U142" s="0"/>
      <c r="AC142" s="0"/>
    </row>
    <row r="143" customFormat="false" ht="11.25" hidden="false" customHeight="false" outlineLevel="0" collapsed="false">
      <c r="A143" s="16" t="n">
        <f aca="false">A142+1</f>
        <v>42510</v>
      </c>
      <c r="B143" s="17" t="n">
        <v>0.333333333333333</v>
      </c>
      <c r="C143" s="17" t="n">
        <v>0.479166666666667</v>
      </c>
      <c r="D143" s="17"/>
      <c r="E143" s="17"/>
      <c r="F143" s="17"/>
      <c r="G143" s="17"/>
      <c r="H143" s="17"/>
      <c r="I143" s="17"/>
      <c r="J143" s="18" t="n">
        <f aca="false">IF(OR(B143="",(WEEKDAY(A143,1)=1),(WEEKDAY(A143,1)=7), NOT(ISERROR(VLOOKUP($A143,'.'!$B$9:$B$21,1,0)))),0,'.'!$B$4)</f>
        <v>0.25</v>
      </c>
      <c r="K143" s="18" t="n">
        <f aca="false">(IF(TRIM(C143)="-",0,C143)-IF(TRIM(B143)="-",0,B143))+(IF(TRIM(E143)="-",0,E143)-IF(TRIM(D143)="-",0,D143))+(IF(TRIM(G143)="-",0,G143)-IF(TRIM(F143)="-",0,F143))+(IF(TRIM(I143)="-",0,I143)-IF(TRIM(H143)="-",0,H143))</f>
        <v>0.145833333333334</v>
      </c>
      <c r="L143" s="18" t="n">
        <f aca="false">IF(K143&gt;=J143,(IF((K143-J143)&gt;0.0075,K143-J143,0)),0) * IF(NOT(ISERROR(VLOOKUP($A143,'.'!$B$9:$B$21,1,0))),'.'!$E$4,IF((WEEKDAY($A143,1)=7),'.'!$C$4,IF((WEEKDAY($A143,1)=1),'.'!$D$4,1)))</f>
        <v>0</v>
      </c>
      <c r="M143" s="18" t="n">
        <f aca="false">IF(J143&gt;=K143,(IF((J143-K143)&gt;0.0075,J143-K143,0)),0)</f>
        <v>0.104166666666666</v>
      </c>
      <c r="N143" s="17" t="str">
        <f aca="false">IFERROR(VLOOKUP($A143,'.'!$B$9:$C$21,2,0),"")</f>
        <v/>
      </c>
      <c r="O143" s="7"/>
      <c r="P143" s="7"/>
      <c r="Q143" s="33"/>
      <c r="R143" s="10"/>
      <c r="S143" s="10"/>
      <c r="T143" s="0"/>
      <c r="U143" s="0"/>
      <c r="AC143" s="0"/>
    </row>
    <row r="144" customFormat="false" ht="12.8" hidden="false" customHeight="false" outlineLevel="0" collapsed="false">
      <c r="A144" s="16" t="n">
        <f aca="false">A143+1</f>
        <v>42511</v>
      </c>
      <c r="B144" s="17"/>
      <c r="C144" s="17"/>
      <c r="D144" s="17"/>
      <c r="E144" s="17"/>
      <c r="F144" s="17"/>
      <c r="G144" s="17"/>
      <c r="H144" s="17"/>
      <c r="I144" s="17"/>
      <c r="J144" s="18" t="n">
        <f aca="false">IF(OR(B144="",(WEEKDAY(A144,1)=1),(WEEKDAY(A144,1)=7), NOT(ISERROR(VLOOKUP($A144,'.'!$B$9:$B$21,1,0)))),0,'.'!$B$4)</f>
        <v>0</v>
      </c>
      <c r="K144" s="18" t="n">
        <f aca="false">(IF(TRIM(C144)="-",0,C144)-IF(TRIM(B144)="-",0,B144))+(IF(TRIM(E144)="-",0,E144)-IF(TRIM(D144)="-",0,D144))+(IF(TRIM(G144)="-",0,G144)-IF(TRIM(F144)="-",0,F144))+(IF(TRIM(I144)="-",0,I144)-IF(TRIM(H144)="-",0,H144))</f>
        <v>0</v>
      </c>
      <c r="L144" s="18" t="n">
        <f aca="false">IF(K144&gt;=J144,(IF((K144-J144)&gt;0.0075,K144-J144,0)),0) * IF(NOT(ISERROR(VLOOKUP($A144,'.'!$B$9:$B$21,1,0))),'.'!$E$4,IF((WEEKDAY($A144,1)=7),'.'!$C$4,IF((WEEKDAY($A144,1)=1),'.'!$D$4,1)))</f>
        <v>0</v>
      </c>
      <c r="M144" s="18" t="n">
        <f aca="false">IF(J144&gt;=K144,(IF((J144-K144)&gt;0.0075,J144-K144,0)),0)</f>
        <v>0</v>
      </c>
      <c r="N144" s="17" t="str">
        <f aca="false">IFERROR(VLOOKUP($A144,'.'!$B$9:$C$21,2,0),"")</f>
        <v/>
      </c>
      <c r="O144" s="23"/>
      <c r="P144" s="23"/>
      <c r="Q144" s="34"/>
      <c r="R144" s="10"/>
      <c r="S144" s="10"/>
      <c r="T144" s="0"/>
      <c r="U144" s="0"/>
      <c r="AC144" s="0"/>
    </row>
    <row r="145" customFormat="false" ht="11.25" hidden="false" customHeight="false" outlineLevel="0" collapsed="false">
      <c r="A145" s="16" t="n">
        <f aca="false">A144+1</f>
        <v>42512</v>
      </c>
      <c r="B145" s="17"/>
      <c r="C145" s="17"/>
      <c r="D145" s="17"/>
      <c r="E145" s="17"/>
      <c r="F145" s="17"/>
      <c r="G145" s="17"/>
      <c r="H145" s="17"/>
      <c r="I145" s="17"/>
      <c r="J145" s="18" t="n">
        <f aca="false">IF(OR(B145="",(WEEKDAY(A145,1)=1),(WEEKDAY(A145,1)=7), NOT(ISERROR(VLOOKUP($A145,'.'!$B$9:$B$21,1,0)))),0,'.'!$B$4)</f>
        <v>0</v>
      </c>
      <c r="K145" s="18" t="n">
        <f aca="false">(IF(TRIM(C145)="-",0,C145)-IF(TRIM(B145)="-",0,B145))+(IF(TRIM(E145)="-",0,E145)-IF(TRIM(D145)="-",0,D145))+(IF(TRIM(G145)="-",0,G145)-IF(TRIM(F145)="-",0,F145))+(IF(TRIM(I145)="-",0,I145)-IF(TRIM(H145)="-",0,H145))</f>
        <v>0</v>
      </c>
      <c r="L145" s="18" t="n">
        <f aca="false">IF(K145&gt;=J145,(IF((K145-J145)&gt;0.0075,K145-J145,0)),0) * IF(NOT(ISERROR(VLOOKUP($A145,'.'!$B$9:$B$21,1,0))),'.'!$E$4,IF((WEEKDAY($A145,1)=7),'.'!$C$4,IF((WEEKDAY($A145,1)=1),'.'!$D$4,1)))</f>
        <v>0</v>
      </c>
      <c r="M145" s="18" t="n">
        <f aca="false">IF(J145&gt;=K145,(IF((J145-K145)&gt;0.0075,J145-K145,0)),0)</f>
        <v>0</v>
      </c>
      <c r="N145" s="17" t="str">
        <f aca="false">IFERROR(VLOOKUP($A145,'.'!$B$9:$C$21,2,0),"")</f>
        <v/>
      </c>
      <c r="O145" s="10"/>
      <c r="P145" s="10"/>
      <c r="Q145" s="10"/>
      <c r="R145" s="10"/>
      <c r="S145" s="10"/>
      <c r="T145" s="0"/>
      <c r="U145" s="0"/>
      <c r="AC145" s="0"/>
    </row>
    <row r="146" customFormat="false" ht="12.8" hidden="false" customHeight="false" outlineLevel="0" collapsed="false">
      <c r="A146" s="16" t="n">
        <f aca="false">A145+1</f>
        <v>42513</v>
      </c>
      <c r="B146" s="17" t="n">
        <v>0.347222222222222</v>
      </c>
      <c r="C146" s="17" t="n">
        <v>0.597222222222222</v>
      </c>
      <c r="D146" s="17"/>
      <c r="E146" s="17"/>
      <c r="F146" s="17"/>
      <c r="G146" s="17"/>
      <c r="H146" s="17"/>
      <c r="I146" s="17"/>
      <c r="J146" s="18" t="n">
        <f aca="false">IF(OR(B146="",(WEEKDAY(A146,1)=1),(WEEKDAY(A146,1)=7), NOT(ISERROR(VLOOKUP($A146,'.'!$B$9:$B$21,1,0)))),0,'.'!$B$4)</f>
        <v>0.25</v>
      </c>
      <c r="K146" s="18" t="n">
        <f aca="false">(IF(TRIM(C146)="-",0,C146)-IF(TRIM(B146)="-",0,B146))+(IF(TRIM(E146)="-",0,E146)-IF(TRIM(D146)="-",0,D146))+(IF(TRIM(G146)="-",0,G146)-IF(TRIM(F146)="-",0,F146))+(IF(TRIM(I146)="-",0,I146)-IF(TRIM(H146)="-",0,H146))</f>
        <v>0.25</v>
      </c>
      <c r="L146" s="18" t="n">
        <f aca="false">IF(K146&gt;=J146,(IF((K146-J146)&gt;0.0075,K146-J146,0)),0) * IF(NOT(ISERROR(VLOOKUP($A146,'.'!$B$9:$B$21,1,0))),'.'!$E$4,IF((WEEKDAY($A146,1)=7),'.'!$C$4,IF((WEEKDAY($A146,1)=1),'.'!$D$4,1)))</f>
        <v>0</v>
      </c>
      <c r="M146" s="18" t="n">
        <f aca="false">IF(J146&gt;=K146,(IF((J146-K146)&gt;0.0075,J146-K146,0)),0)</f>
        <v>0</v>
      </c>
      <c r="N146" s="17" t="str">
        <f aca="false">IFERROR(VLOOKUP($A146,'.'!$B$9:$C$21,2,0),"")</f>
        <v/>
      </c>
      <c r="O146" s="10"/>
      <c r="P146" s="10"/>
      <c r="Q146" s="10"/>
      <c r="R146" s="10"/>
      <c r="S146" s="10"/>
      <c r="T146" s="0"/>
      <c r="U146" s="0"/>
      <c r="AC146" s="0"/>
    </row>
    <row r="147" customFormat="false" ht="11.25" hidden="false" customHeight="false" outlineLevel="0" collapsed="false">
      <c r="A147" s="16" t="n">
        <f aca="false">A146+1</f>
        <v>42514</v>
      </c>
      <c r="B147" s="17" t="n">
        <v>0.350694444444444</v>
      </c>
      <c r="C147" s="17" t="n">
        <v>0.600694444444444</v>
      </c>
      <c r="D147" s="17"/>
      <c r="E147" s="17"/>
      <c r="F147" s="17"/>
      <c r="G147" s="17"/>
      <c r="H147" s="17"/>
      <c r="I147" s="17"/>
      <c r="J147" s="18" t="n">
        <f aca="false">IF(OR(B147="",(WEEKDAY(A147,1)=1),(WEEKDAY(A147,1)=7), NOT(ISERROR(VLOOKUP($A147,'.'!$B$9:$B$21,1,0)))),0,'.'!$B$4)</f>
        <v>0.25</v>
      </c>
      <c r="K147" s="18" t="n">
        <f aca="false">(IF(TRIM(C147)="-",0,C147)-IF(TRIM(B147)="-",0,B147))+(IF(TRIM(E147)="-",0,E147)-IF(TRIM(D147)="-",0,D147))+(IF(TRIM(G147)="-",0,G147)-IF(TRIM(F147)="-",0,F147))+(IF(TRIM(I147)="-",0,I147)-IF(TRIM(H147)="-",0,H147))</f>
        <v>0.25</v>
      </c>
      <c r="L147" s="18" t="n">
        <f aca="false">IF(K147&gt;=J147,(IF((K147-J147)&gt;0.0075,K147-J147,0)),0) * IF(NOT(ISERROR(VLOOKUP($A147,'.'!$B$9:$B$21,1,0))),'.'!$E$4,IF((WEEKDAY($A147,1)=7),'.'!$C$4,IF((WEEKDAY($A147,1)=1),'.'!$D$4,1)))</f>
        <v>0</v>
      </c>
      <c r="M147" s="18" t="n">
        <f aca="false">IF(J147&gt;=K147,(IF((J147-K147)&gt;0.0075,J147-K147,0)),0)</f>
        <v>0</v>
      </c>
      <c r="N147" s="17" t="str">
        <f aca="false">IFERROR(VLOOKUP($A147,'.'!$B$9:$C$21,2,0),"")</f>
        <v/>
      </c>
      <c r="O147" s="7"/>
      <c r="P147" s="7"/>
      <c r="Q147" s="33"/>
      <c r="R147" s="10"/>
      <c r="S147" s="10"/>
      <c r="T147" s="0"/>
      <c r="U147" s="0"/>
      <c r="AC147" s="0"/>
    </row>
    <row r="148" customFormat="false" ht="14.05" hidden="false" customHeight="false" outlineLevel="0" collapsed="false">
      <c r="A148" s="16" t="n">
        <f aca="false">A147+1</f>
        <v>42515</v>
      </c>
      <c r="B148" s="17" t="n">
        <v>0.336805555555556</v>
      </c>
      <c r="C148" s="17" t="n">
        <v>0.586805555555556</v>
      </c>
      <c r="D148" s="17"/>
      <c r="E148" s="17"/>
      <c r="F148" s="17"/>
      <c r="G148" s="17"/>
      <c r="H148" s="17"/>
      <c r="I148" s="17"/>
      <c r="J148" s="18" t="n">
        <f aca="false">IF(OR(B148="",(WEEKDAY(A148,1)=1),(WEEKDAY(A148,1)=7), NOT(ISERROR(VLOOKUP($A148,'.'!$B$9:$B$21,1,0)))),0,'.'!$B$4)</f>
        <v>0.25</v>
      </c>
      <c r="K148" s="18" t="n">
        <f aca="false">(IF(TRIM(C148)="-",0,C148)-IF(TRIM(B148)="-",0,B148))+(IF(TRIM(E148)="-",0,E148)-IF(TRIM(D148)="-",0,D148))+(IF(TRIM(G148)="-",0,G148)-IF(TRIM(F148)="-",0,F148))+(IF(TRIM(I148)="-",0,I148)-IF(TRIM(H148)="-",0,H148))</f>
        <v>0.25</v>
      </c>
      <c r="L148" s="18" t="n">
        <f aca="false">IF(K148&gt;=J148,(IF((K148-J148)&gt;0.0075,K148-J148,0)),0) * IF(NOT(ISERROR(VLOOKUP($A148,'.'!$B$9:$B$21,1,0))),'.'!$E$4,IF((WEEKDAY($A148,1)=7),'.'!$C$4,IF((WEEKDAY($A148,1)=1),'.'!$D$4,1)))</f>
        <v>0</v>
      </c>
      <c r="M148" s="18" t="n">
        <f aca="false">IF(J148&gt;=K148,(IF((J148-K148)&gt;0.0075,J148-K148,0)),0)</f>
        <v>0</v>
      </c>
      <c r="N148" s="17" t="str">
        <f aca="false">IFERROR(VLOOKUP($A148,'.'!$B$9:$C$21,2,0),"")</f>
        <v/>
      </c>
      <c r="O148" s="7"/>
      <c r="P148" s="7"/>
      <c r="Q148" s="33"/>
      <c r="R148" s="10"/>
      <c r="S148" s="10"/>
      <c r="T148" s="0"/>
      <c r="U148" s="0"/>
      <c r="AC148" s="0"/>
    </row>
    <row r="149" customFormat="false" ht="12.8" hidden="false" customHeight="false" outlineLevel="0" collapsed="false">
      <c r="A149" s="16" t="n">
        <f aca="false">A148+1</f>
        <v>42516</v>
      </c>
      <c r="B149" s="17"/>
      <c r="C149" s="17"/>
      <c r="D149" s="17"/>
      <c r="E149" s="17"/>
      <c r="F149" s="17"/>
      <c r="G149" s="17"/>
      <c r="H149" s="17"/>
      <c r="I149" s="17"/>
      <c r="J149" s="18" t="n">
        <f aca="false">IF(OR(B149="",(WEEKDAY(A149,1)=1),(WEEKDAY(A149,1)=7), NOT(ISERROR(VLOOKUP($A149,'.'!$B$9:$B$21,1,0)))),0,'.'!$B$4)</f>
        <v>0</v>
      </c>
      <c r="K149" s="18" t="n">
        <f aca="false">(IF(TRIM(C149)="-",0,C149)-IF(TRIM(B149)="-",0,B149))+(IF(TRIM(E149)="-",0,E149)-IF(TRIM(D149)="-",0,D149))+(IF(TRIM(G149)="-",0,G149)-IF(TRIM(F149)="-",0,F149))+(IF(TRIM(I149)="-",0,I149)-IF(TRIM(H149)="-",0,H149))</f>
        <v>0</v>
      </c>
      <c r="L149" s="18" t="n">
        <f aca="false">IF(K149&gt;=J149,(IF((K149-J149)&gt;0.0075,K149-J149,0)),0) * IF(NOT(ISERROR(VLOOKUP($A149,'.'!$B$9:$B$21,1,0))),'.'!$E$4,IF((WEEKDAY($A149,1)=7),'.'!$C$4,IF((WEEKDAY($A149,1)=1),'.'!$D$4,1)))</f>
        <v>0</v>
      </c>
      <c r="M149" s="18" t="n">
        <f aca="false">IF(J149&gt;=K149,(IF((J149-K149)&gt;0.0075,J149-K149,0)),0)</f>
        <v>0</v>
      </c>
      <c r="N149" s="17" t="str">
        <f aca="false">IFERROR(VLOOKUP($A149,'.'!$B$9:$C$21,2,0),"")</f>
        <v>Corpus Christi</v>
      </c>
      <c r="O149" s="23"/>
      <c r="P149" s="23"/>
      <c r="Q149" s="34"/>
      <c r="R149" s="10"/>
      <c r="S149" s="10"/>
      <c r="T149" s="0"/>
      <c r="U149" s="0"/>
      <c r="AC149" s="0"/>
    </row>
    <row r="150" customFormat="false" ht="14.05" hidden="false" customHeight="false" outlineLevel="0" collapsed="false">
      <c r="A150" s="16" t="n">
        <f aca="false">A149+1</f>
        <v>42517</v>
      </c>
      <c r="B150" s="17" t="n">
        <v>0.34375</v>
      </c>
      <c r="C150" s="17" t="n">
        <v>0.576388888888889</v>
      </c>
      <c r="D150" s="17"/>
      <c r="E150" s="17"/>
      <c r="F150" s="17"/>
      <c r="G150" s="17"/>
      <c r="H150" s="17"/>
      <c r="I150" s="17"/>
      <c r="J150" s="18" t="n">
        <f aca="false">IF(OR(B150="",(WEEKDAY(A150,1)=1),(WEEKDAY(A150,1)=7), NOT(ISERROR(VLOOKUP($A150,'.'!$B$9:$B$21,1,0)))),0,'.'!$B$4)</f>
        <v>0.25</v>
      </c>
      <c r="K150" s="18" t="n">
        <f aca="false">(IF(TRIM(C150)="-",0,C150)-IF(TRIM(B150)="-",0,B150))+(IF(TRIM(E150)="-",0,E150)-IF(TRIM(D150)="-",0,D150))+(IF(TRIM(G150)="-",0,G150)-IF(TRIM(F150)="-",0,F150))+(IF(TRIM(I150)="-",0,I150)-IF(TRIM(H150)="-",0,H150))</f>
        <v>0.232638888888889</v>
      </c>
      <c r="L150" s="18" t="n">
        <f aca="false">IF(K150&gt;=J150,(IF((K150-J150)&gt;0.0075,K150-J150,0)),0) * IF(NOT(ISERROR(VLOOKUP($A150,'.'!$B$9:$B$21,1,0))),'.'!$E$4,IF((WEEKDAY($A150,1)=7),'.'!$C$4,IF((WEEKDAY($A150,1)=1),'.'!$D$4,1)))</f>
        <v>0</v>
      </c>
      <c r="M150" s="18" t="n">
        <f aca="false">IF(J150&gt;=K150,(IF((J150-K150)&gt;0.0075,J150-K150,0)),0)</f>
        <v>0.0173611111111112</v>
      </c>
      <c r="N150" s="17" t="str">
        <f aca="false">IFERROR(VLOOKUP($A150,'.'!$B$9:$C$21,2,0),"")</f>
        <v/>
      </c>
      <c r="O150" s="7"/>
      <c r="P150" s="7"/>
      <c r="Q150" s="33"/>
      <c r="R150" s="10"/>
      <c r="S150" s="10"/>
      <c r="T150" s="0"/>
      <c r="U150" s="0"/>
      <c r="AC150" s="0"/>
    </row>
    <row r="151" customFormat="false" ht="12.8" hidden="false" customHeight="false" outlineLevel="0" collapsed="false">
      <c r="A151" s="16" t="n">
        <f aca="false">A150+1</f>
        <v>42518</v>
      </c>
      <c r="B151" s="17"/>
      <c r="C151" s="17"/>
      <c r="D151" s="17"/>
      <c r="E151" s="17"/>
      <c r="F151" s="17"/>
      <c r="G151" s="17"/>
      <c r="H151" s="17"/>
      <c r="I151" s="17"/>
      <c r="J151" s="18" t="n">
        <f aca="false">IF(OR(B151="",(WEEKDAY(A151,1)=1),(WEEKDAY(A151,1)=7), NOT(ISERROR(VLOOKUP($A151,'.'!$B$9:$B$21,1,0)))),0,'.'!$B$4)</f>
        <v>0</v>
      </c>
      <c r="K151" s="18" t="n">
        <f aca="false">(IF(TRIM(C151)="-",0,C151)-IF(TRIM(B151)="-",0,B151))+(IF(TRIM(E151)="-",0,E151)-IF(TRIM(D151)="-",0,D151))+(IF(TRIM(G151)="-",0,G151)-IF(TRIM(F151)="-",0,F151))+(IF(TRIM(I151)="-",0,I151)-IF(TRIM(H151)="-",0,H151))</f>
        <v>0</v>
      </c>
      <c r="L151" s="18" t="n">
        <f aca="false">IF(K151&gt;=J151,(IF((K151-J151)&gt;0.0075,K151-J151,0)),0) * IF(NOT(ISERROR(VLOOKUP($A151,'.'!$B$9:$B$21,1,0))),'.'!$E$4,IF((WEEKDAY($A151,1)=7),'.'!$C$4,IF((WEEKDAY($A151,1)=1),'.'!$D$4,1)))</f>
        <v>0</v>
      </c>
      <c r="M151" s="18" t="n">
        <f aca="false">IF(J151&gt;=K151,(IF((J151-K151)&gt;0.0075,J151-K151,0)),0)</f>
        <v>0</v>
      </c>
      <c r="N151" s="17" t="str">
        <f aca="false">IFERROR(VLOOKUP($A151,'.'!$B$9:$C$21,2,0),"")</f>
        <v/>
      </c>
      <c r="O151" s="23"/>
      <c r="P151" s="23"/>
      <c r="Q151" s="34"/>
      <c r="R151" s="10"/>
      <c r="S151" s="10"/>
      <c r="T151" s="0"/>
      <c r="U151" s="0"/>
      <c r="AC151" s="0"/>
    </row>
    <row r="152" customFormat="false" ht="11.25" hidden="false" customHeight="false" outlineLevel="0" collapsed="false">
      <c r="A152" s="16" t="n">
        <f aca="false">A151+1</f>
        <v>42519</v>
      </c>
      <c r="B152" s="17"/>
      <c r="C152" s="17"/>
      <c r="D152" s="17"/>
      <c r="E152" s="17"/>
      <c r="F152" s="17"/>
      <c r="G152" s="17"/>
      <c r="H152" s="17"/>
      <c r="I152" s="17"/>
      <c r="J152" s="18" t="n">
        <f aca="false">IF(OR(B152="",(WEEKDAY(A152,1)=1),(WEEKDAY(A152,1)=7), NOT(ISERROR(VLOOKUP($A152,'.'!$B$9:$B$21,1,0)))),0,'.'!$B$4)</f>
        <v>0</v>
      </c>
      <c r="K152" s="18" t="n">
        <f aca="false">(IF(TRIM(C152)="-",0,C152)-IF(TRIM(B152)="-",0,B152))+(IF(TRIM(E152)="-",0,E152)-IF(TRIM(D152)="-",0,D152))+(IF(TRIM(G152)="-",0,G152)-IF(TRIM(F152)="-",0,F152))+(IF(TRIM(I152)="-",0,I152)-IF(TRIM(H152)="-",0,H152))</f>
        <v>0</v>
      </c>
      <c r="L152" s="18" t="n">
        <f aca="false">IF(K152&gt;=J152,(IF((K152-J152)&gt;0.0075,K152-J152,0)),0) * IF(NOT(ISERROR(VLOOKUP($A152,'.'!$B$9:$B$21,1,0))),'.'!$E$4,IF((WEEKDAY($A152,1)=7),'.'!$C$4,IF((WEEKDAY($A152,1)=1),'.'!$D$4,1)))</f>
        <v>0</v>
      </c>
      <c r="M152" s="18" t="n">
        <f aca="false">IF(J152&gt;=K152,(IF((J152-K152)&gt;0.0075,J152-K152,0)),0)</f>
        <v>0</v>
      </c>
      <c r="N152" s="17" t="str">
        <f aca="false">IFERROR(VLOOKUP($A152,'.'!$B$9:$C$21,2,0),"")</f>
        <v/>
      </c>
      <c r="O152" s="23" t="n">
        <f aca="false">SUM(L124:L153)</f>
        <v>0.260416666666666</v>
      </c>
      <c r="P152" s="23" t="n">
        <f aca="false">SUM(M124:M153)</f>
        <v>0.121527777777777</v>
      </c>
      <c r="Q152" s="8" t="n">
        <f aca="false">IF(O152&gt;P152,1,0)</f>
        <v>1</v>
      </c>
      <c r="R152" s="10"/>
      <c r="S152" s="8" t="n">
        <f aca="false">IF(Q152=S121,Q152,IF(S122&gt;Q153,S121,Q152))</f>
        <v>1</v>
      </c>
      <c r="T152" s="0"/>
      <c r="U152" s="0"/>
      <c r="AC152" s="0"/>
    </row>
    <row r="153" customFormat="false" ht="14.05" hidden="false" customHeight="false" outlineLevel="0" collapsed="false">
      <c r="A153" s="16" t="n">
        <f aca="false">A152+1</f>
        <v>42520</v>
      </c>
      <c r="B153" s="17" t="n">
        <v>0.34375</v>
      </c>
      <c r="C153" s="17" t="n">
        <v>0.59375</v>
      </c>
      <c r="D153" s="17"/>
      <c r="E153" s="17"/>
      <c r="F153" s="17"/>
      <c r="G153" s="17"/>
      <c r="H153" s="17"/>
      <c r="I153" s="17"/>
      <c r="J153" s="18" t="n">
        <f aca="false">IF(OR(B153="",(WEEKDAY(A153,1)=1),(WEEKDAY(A153,1)=7), NOT(ISERROR(VLOOKUP($A153,'.'!$B$9:$B$21,1,0)))),0,'.'!$B$4)</f>
        <v>0.25</v>
      </c>
      <c r="K153" s="18" t="n">
        <f aca="false">(IF(TRIM(C153)="-",0,C153)-IF(TRIM(B153)="-",0,B153))+(IF(TRIM(E153)="-",0,E153)-IF(TRIM(D153)="-",0,D153))+(IF(TRIM(G153)="-",0,G153)-IF(TRIM(F153)="-",0,F153))+(IF(TRIM(I153)="-",0,I153)-IF(TRIM(H153)="-",0,H153))</f>
        <v>0.25</v>
      </c>
      <c r="L153" s="18" t="n">
        <f aca="false">IF(K153&gt;=J153,(IF((K153-J153)&gt;0.0075,K153-J153,0)),0) * IF(NOT(ISERROR(VLOOKUP($A153,'.'!$B$9:$B$21,1,0))),'.'!$E$4,IF((WEEKDAY($A153,1)=7),'.'!$C$4,IF((WEEKDAY($A153,1)=1),'.'!$D$4,1)))</f>
        <v>0</v>
      </c>
      <c r="M153" s="18" t="n">
        <f aca="false">IF(J153&gt;=K153,(IF((J153-K153)&gt;0.0075,J153-K153,0)),0)</f>
        <v>0</v>
      </c>
      <c r="N153" s="17" t="str">
        <f aca="false">IFERROR(VLOOKUP($A153,'.'!$B$9:$C$21,2,0),"")</f>
        <v/>
      </c>
      <c r="O153" s="23" t="n">
        <f aca="false">SUM(L124:L154)</f>
        <v>0.260416666666666</v>
      </c>
      <c r="P153" s="23" t="n">
        <f aca="false">SUM(M124:M154)</f>
        <v>0.121527777777777</v>
      </c>
      <c r="Q153" s="8" t="n">
        <f aca="false">IF(O153&gt;P153,1,0)</f>
        <v>1</v>
      </c>
      <c r="R153" s="10"/>
      <c r="S153" s="8" t="n">
        <f aca="false">IF(Q153=S122,Q153,IF(S123&gt;Q154,S122,Q153))</f>
        <v>1</v>
      </c>
      <c r="T153" s="0"/>
      <c r="U153" s="0"/>
      <c r="AC153" s="0"/>
    </row>
    <row r="154" customFormat="false" ht="14.05" hidden="false" customHeight="false" outlineLevel="0" collapsed="false">
      <c r="A154" s="16" t="n">
        <f aca="false">A153+1</f>
        <v>42521</v>
      </c>
      <c r="B154" s="17" t="n">
        <v>0.340277777777778</v>
      </c>
      <c r="C154" s="17" t="n">
        <v>0.590277777777778</v>
      </c>
      <c r="D154" s="17"/>
      <c r="E154" s="17"/>
      <c r="F154" s="17"/>
      <c r="G154" s="17"/>
      <c r="H154" s="17"/>
      <c r="I154" s="17"/>
      <c r="J154" s="18" t="n">
        <f aca="false">IF(OR(B154="",(WEEKDAY(A154,1)=1),(WEEKDAY(A154,1)=7), NOT(ISERROR(VLOOKUP($A154,'.'!$B$9:$B$21,1,0)))),0,'.'!$B$4)</f>
        <v>0.25</v>
      </c>
      <c r="K154" s="18" t="n">
        <f aca="false">(IF(TRIM(C154)="-",0,C154)-IF(TRIM(B154)="-",0,B154))+(IF(TRIM(E154)="-",0,E154)-IF(TRIM(D154)="-",0,D154))+(IF(TRIM(G154)="-",0,G154)-IF(TRIM(F154)="-",0,F154))+(IF(TRIM(I154)="-",0,I154)-IF(TRIM(H154)="-",0,H154))</f>
        <v>0.25</v>
      </c>
      <c r="L154" s="18" t="n">
        <f aca="false">IF(K154&gt;=J154,(IF((K154-J154)&gt;0.0075,K154-J154,0)),0) * IF(NOT(ISERROR(VLOOKUP($A154,'.'!$B$9:$B$21,1,0))),'.'!$E$4,IF((WEEKDAY($A154,1)=7),'.'!$C$4,IF((WEEKDAY($A154,1)=1),'.'!$D$4,1)))</f>
        <v>0</v>
      </c>
      <c r="M154" s="18" t="n">
        <f aca="false">IF(J154&gt;=K154,(IF((J154-K154)&gt;0.0075,J154-K154,0)),0)</f>
        <v>0</v>
      </c>
      <c r="N154" s="17" t="str">
        <f aca="false">IFERROR(VLOOKUP($A154,'.'!$B$9:$C$21,2,0),"")</f>
        <v/>
      </c>
      <c r="O154" s="39" t="s">
        <v>15</v>
      </c>
      <c r="P154" s="39"/>
      <c r="Q154" s="37" t="n">
        <f aca="false">IF(O153&gt;P153,O153-P153,P153-O153)</f>
        <v>0.138888888888889</v>
      </c>
      <c r="R154" s="36" t="s">
        <v>16</v>
      </c>
      <c r="S154" s="37" t="n">
        <f aca="false">IF(Q153=S122,S123+Q154,IF(S123&gt;Q154,S123-Q154,Q154-S123))</f>
        <v>0.138888888888889</v>
      </c>
      <c r="T154" s="0"/>
      <c r="U154" s="0"/>
      <c r="AC154" s="0"/>
    </row>
    <row r="155" customFormat="false" ht="14.05" hidden="false" customHeight="false" outlineLevel="0" collapsed="false">
      <c r="A155" s="16" t="n">
        <f aca="false">A154+1</f>
        <v>42522</v>
      </c>
      <c r="B155" s="17" t="n">
        <v>0.347222222222222</v>
      </c>
      <c r="C155" s="17" t="n">
        <v>0.597222222222222</v>
      </c>
      <c r="D155" s="17"/>
      <c r="E155" s="17"/>
      <c r="F155" s="17"/>
      <c r="G155" s="17"/>
      <c r="H155" s="17"/>
      <c r="I155" s="17"/>
      <c r="J155" s="18" t="n">
        <f aca="false">IF(OR(B155="",(WEEKDAY(A155,1)=1),(WEEKDAY(A155,1)=7), NOT(ISERROR(VLOOKUP($A155,'.'!$B$9:$B$21,1,0)))),0,'.'!$B$4)</f>
        <v>0.25</v>
      </c>
      <c r="K155" s="18" t="n">
        <f aca="false">(IF(TRIM(C155)="-",0,C155)-IF(TRIM(B155)="-",0,B155))+(IF(TRIM(E155)="-",0,E155)-IF(TRIM(D155)="-",0,D155))+(IF(TRIM(G155)="-",0,G155)-IF(TRIM(F155)="-",0,F155))+(IF(TRIM(I155)="-",0,I155)-IF(TRIM(H155)="-",0,H155))</f>
        <v>0.25</v>
      </c>
      <c r="L155" s="18" t="n">
        <f aca="false">IF(K155&gt;=J155,(IF((K155-J155)&gt;0.0075,K155-J155,0)),0) * IF(NOT(ISERROR(VLOOKUP($A155,'.'!$B$9:$B$21,1,0))),'.'!$E$4,IF((WEEKDAY($A155,1)=7),'.'!$C$4,IF((WEEKDAY($A155,1)=1),'.'!$D$4,1)))</f>
        <v>0</v>
      </c>
      <c r="M155" s="18" t="n">
        <f aca="false">IF(J155&gt;=K155,(IF((J155-K155)&gt;0.0075,J155-K155,0)),0)</f>
        <v>0</v>
      </c>
      <c r="N155" s="17" t="str">
        <f aca="false">IFERROR(VLOOKUP($A155,'.'!$B$9:$C$21,2,0),"")</f>
        <v/>
      </c>
      <c r="O155" s="7"/>
      <c r="P155" s="7"/>
      <c r="Q155" s="33"/>
      <c r="R155" s="10"/>
      <c r="S155" s="10"/>
      <c r="T155" s="0"/>
      <c r="U155" s="0"/>
      <c r="AC155" s="0"/>
    </row>
    <row r="156" customFormat="false" ht="14.05" hidden="false" customHeight="false" outlineLevel="0" collapsed="false">
      <c r="A156" s="16" t="n">
        <f aca="false">A155+1</f>
        <v>42523</v>
      </c>
      <c r="B156" s="17" t="n">
        <v>0.347222222222222</v>
      </c>
      <c r="C156" s="17" t="n">
        <v>0.604166666666667</v>
      </c>
      <c r="D156" s="17"/>
      <c r="E156" s="17"/>
      <c r="F156" s="17"/>
      <c r="G156" s="17"/>
      <c r="H156" s="17"/>
      <c r="I156" s="17"/>
      <c r="J156" s="18" t="n">
        <f aca="false">IF(OR(B156="",(WEEKDAY(A156,1)=1),(WEEKDAY(A156,1)=7), NOT(ISERROR(VLOOKUP($A156,'.'!$B$9:$B$21,1,0)))),0,'.'!$B$4)</f>
        <v>0.25</v>
      </c>
      <c r="K156" s="18" t="n">
        <f aca="false">(IF(TRIM(C156)="-",0,C156)-IF(TRIM(B156)="-",0,B156))+(IF(TRIM(E156)="-",0,E156)-IF(TRIM(D156)="-",0,D156))+(IF(TRIM(G156)="-",0,G156)-IF(TRIM(F156)="-",0,F156))+(IF(TRIM(I156)="-",0,I156)-IF(TRIM(H156)="-",0,H156))</f>
        <v>0.256944444444445</v>
      </c>
      <c r="L156" s="18" t="n">
        <f aca="false">IF(K156&gt;=J156,(IF((K156-J156)&gt;0.0075,K156-J156,0)),0) * IF(NOT(ISERROR(VLOOKUP($A156,'.'!$B$9:$B$21,1,0))),'.'!$E$4,IF((WEEKDAY($A156,1)=7),'.'!$C$4,IF((WEEKDAY($A156,1)=1),'.'!$D$4,1)))</f>
        <v>0</v>
      </c>
      <c r="M156" s="18" t="n">
        <f aca="false">IF(J156&gt;=K156,(IF((J156-K156)&gt;0.0075,J156-K156,0)),0)</f>
        <v>0</v>
      </c>
      <c r="N156" s="17" t="str">
        <f aca="false">IFERROR(VLOOKUP($A156,'.'!$B$9:$C$21,2,0),"")</f>
        <v/>
      </c>
      <c r="O156" s="23"/>
      <c r="P156" s="23"/>
      <c r="Q156" s="34"/>
      <c r="R156" s="10"/>
      <c r="S156" s="10"/>
      <c r="T156" s="0"/>
      <c r="U156" s="0"/>
      <c r="AC156" s="0"/>
    </row>
    <row r="157" customFormat="false" ht="14.05" hidden="false" customHeight="false" outlineLevel="0" collapsed="false">
      <c r="A157" s="16" t="n">
        <f aca="false">A156+1</f>
        <v>42524</v>
      </c>
      <c r="B157" s="17" t="n">
        <v>0.340277777777778</v>
      </c>
      <c r="C157" s="17" t="n">
        <v>0.590277777777778</v>
      </c>
      <c r="D157" s="17"/>
      <c r="E157" s="17"/>
      <c r="F157" s="17"/>
      <c r="G157" s="17"/>
      <c r="H157" s="17"/>
      <c r="I157" s="17"/>
      <c r="J157" s="18" t="n">
        <f aca="false">IF(OR(B157="",(WEEKDAY(A157,1)=1),(WEEKDAY(A157,1)=7), NOT(ISERROR(VLOOKUP($A157,'.'!$B$9:$B$21,1,0)))),0,'.'!$B$4)</f>
        <v>0.25</v>
      </c>
      <c r="K157" s="18" t="n">
        <f aca="false">(IF(TRIM(C157)="-",0,C157)-IF(TRIM(B157)="-",0,B157))+(IF(TRIM(E157)="-",0,E157)-IF(TRIM(D157)="-",0,D157))+(IF(TRIM(G157)="-",0,G157)-IF(TRIM(F157)="-",0,F157))+(IF(TRIM(I157)="-",0,I157)-IF(TRIM(H157)="-",0,H157))</f>
        <v>0.25</v>
      </c>
      <c r="L157" s="18" t="n">
        <f aca="false">IF(K157&gt;=J157,(IF((K157-J157)&gt;0.0075,K157-J157,0)),0) * IF(NOT(ISERROR(VLOOKUP($A157,'.'!$B$9:$B$21,1,0))),'.'!$E$4,IF((WEEKDAY($A157,1)=7),'.'!$C$4,IF((WEEKDAY($A157,1)=1),'.'!$D$4,1)))</f>
        <v>0</v>
      </c>
      <c r="M157" s="18" t="n">
        <f aca="false">IF(J157&gt;=K157,(IF((J157-K157)&gt;0.0075,J157-K157,0)),0)</f>
        <v>0</v>
      </c>
      <c r="N157" s="17" t="str">
        <f aca="false">IFERROR(VLOOKUP($A157,'.'!$B$9:$C$21,2,0),"")</f>
        <v/>
      </c>
      <c r="O157" s="7"/>
      <c r="P157" s="7"/>
      <c r="Q157" s="33"/>
      <c r="R157" s="10"/>
      <c r="S157" s="10"/>
      <c r="T157" s="0"/>
      <c r="U157" s="0"/>
      <c r="AC157" s="0"/>
    </row>
    <row r="158" customFormat="false" ht="12.8" hidden="false" customHeight="false" outlineLevel="0" collapsed="false">
      <c r="A158" s="16" t="n">
        <f aca="false">A157+1</f>
        <v>42525</v>
      </c>
      <c r="B158" s="17"/>
      <c r="C158" s="17"/>
      <c r="D158" s="17"/>
      <c r="E158" s="17"/>
      <c r="F158" s="17"/>
      <c r="G158" s="17"/>
      <c r="H158" s="17"/>
      <c r="I158" s="17"/>
      <c r="J158" s="18" t="n">
        <f aca="false">IF(OR(B158="",(WEEKDAY(A158,1)=1),(WEEKDAY(A158,1)=7), NOT(ISERROR(VLOOKUP($A158,'.'!$B$9:$B$21,1,0)))),0,'.'!$B$4)</f>
        <v>0</v>
      </c>
      <c r="K158" s="18" t="n">
        <f aca="false">(IF(TRIM(C158)="-",0,C158)-IF(TRIM(B158)="-",0,B158))+(IF(TRIM(E158)="-",0,E158)-IF(TRIM(D158)="-",0,D158))+(IF(TRIM(G158)="-",0,G158)-IF(TRIM(F158)="-",0,F158))+(IF(TRIM(I158)="-",0,I158)-IF(TRIM(H158)="-",0,H158))</f>
        <v>0</v>
      </c>
      <c r="L158" s="18" t="n">
        <f aca="false">IF(K158&gt;=J158,(IF((K158-J158)&gt;0.0075,K158-J158,0)),0) * IF(NOT(ISERROR(VLOOKUP($A158,'.'!$B$9:$B$21,1,0))),'.'!$E$4,IF((WEEKDAY($A158,1)=7),'.'!$C$4,IF((WEEKDAY($A158,1)=1),'.'!$D$4,1)))</f>
        <v>0</v>
      </c>
      <c r="M158" s="18" t="n">
        <f aca="false">IF(J158&gt;=K158,(IF((J158-K158)&gt;0.0075,J158-K158,0)),0)</f>
        <v>0</v>
      </c>
      <c r="N158" s="17" t="str">
        <f aca="false">IFERROR(VLOOKUP($A158,'.'!$B$9:$C$21,2,0),"")</f>
        <v/>
      </c>
      <c r="O158" s="23"/>
      <c r="P158" s="23"/>
      <c r="Q158" s="34"/>
      <c r="R158" s="10"/>
      <c r="S158" s="10"/>
      <c r="T158" s="0"/>
      <c r="U158" s="0"/>
      <c r="AC158" s="0"/>
    </row>
    <row r="159" customFormat="false" ht="12.8" hidden="false" customHeight="false" outlineLevel="0" collapsed="false">
      <c r="A159" s="16" t="n">
        <f aca="false">A158+1</f>
        <v>42526</v>
      </c>
      <c r="B159" s="17"/>
      <c r="C159" s="17"/>
      <c r="D159" s="17"/>
      <c r="E159" s="17"/>
      <c r="F159" s="17"/>
      <c r="G159" s="17"/>
      <c r="H159" s="17"/>
      <c r="I159" s="17"/>
      <c r="J159" s="18" t="n">
        <f aca="false">IF(OR(B159="",(WEEKDAY(A159,1)=1),(WEEKDAY(A159,1)=7), NOT(ISERROR(VLOOKUP($A159,'.'!$B$9:$B$21,1,0)))),0,'.'!$B$4)</f>
        <v>0</v>
      </c>
      <c r="K159" s="18" t="n">
        <f aca="false">(IF(TRIM(C159)="-",0,C159)-IF(TRIM(B159)="-",0,B159))+(IF(TRIM(E159)="-",0,E159)-IF(TRIM(D159)="-",0,D159))+(IF(TRIM(G159)="-",0,G159)-IF(TRIM(F159)="-",0,F159))+(IF(TRIM(I159)="-",0,I159)-IF(TRIM(H159)="-",0,H159))</f>
        <v>0</v>
      </c>
      <c r="L159" s="18" t="n">
        <f aca="false">IF(K159&gt;=J159,(IF((K159-J159)&gt;0.0075,K159-J159,0)),0) * IF(NOT(ISERROR(VLOOKUP($A159,'.'!$B$9:$B$21,1,0))),'.'!$E$4,IF((WEEKDAY($A159,1)=7),'.'!$C$4,IF((WEEKDAY($A159,1)=1),'.'!$D$4,1)))</f>
        <v>0</v>
      </c>
      <c r="M159" s="18" t="n">
        <f aca="false">IF(J159&gt;=K159,(IF((J159-K159)&gt;0.0075,J159-K159,0)),0)</f>
        <v>0</v>
      </c>
      <c r="N159" s="17" t="str">
        <f aca="false">IFERROR(VLOOKUP($A159,'.'!$B$9:$C$21,2,0),"")</f>
        <v/>
      </c>
      <c r="O159" s="10"/>
      <c r="P159" s="10"/>
      <c r="Q159" s="10"/>
      <c r="R159" s="10"/>
      <c r="S159" s="10"/>
      <c r="T159" s="0"/>
      <c r="U159" s="0"/>
      <c r="AC159" s="0"/>
    </row>
    <row r="160" customFormat="false" ht="11.25" hidden="false" customHeight="false" outlineLevel="0" collapsed="false">
      <c r="A160" s="16" t="n">
        <f aca="false">A159+1</f>
        <v>42527</v>
      </c>
      <c r="B160" s="17" t="n">
        <v>0.34375</v>
      </c>
      <c r="C160" s="17" t="n">
        <v>0.59375</v>
      </c>
      <c r="D160" s="17"/>
      <c r="E160" s="17"/>
      <c r="F160" s="17"/>
      <c r="G160" s="17"/>
      <c r="H160" s="17"/>
      <c r="I160" s="17"/>
      <c r="J160" s="18" t="n">
        <f aca="false">IF(OR(B160="",(WEEKDAY(A160,1)=1),(WEEKDAY(A160,1)=7), NOT(ISERROR(VLOOKUP($A160,'.'!$B$9:$B$21,1,0)))),0,'.'!$B$4)</f>
        <v>0.25</v>
      </c>
      <c r="K160" s="18" t="n">
        <f aca="false">(IF(TRIM(C160)="-",0,C160)-IF(TRIM(B160)="-",0,B160))+(IF(TRIM(E160)="-",0,E160)-IF(TRIM(D160)="-",0,D160))+(IF(TRIM(G160)="-",0,G160)-IF(TRIM(F160)="-",0,F160))+(IF(TRIM(I160)="-",0,I160)-IF(TRIM(H160)="-",0,H160))</f>
        <v>0.25</v>
      </c>
      <c r="L160" s="18" t="n">
        <f aca="false">IF(K160&gt;=J160,(IF((K160-J160)&gt;0.0075,K160-J160,0)),0) * IF(NOT(ISERROR(VLOOKUP($A160,'.'!$B$9:$B$21,1,0))),'.'!$E$4,IF((WEEKDAY($A160,1)=7),'.'!$C$4,IF((WEEKDAY($A160,1)=1),'.'!$D$4,1)))</f>
        <v>0</v>
      </c>
      <c r="M160" s="18" t="n">
        <f aca="false">IF(J160&gt;=K160,(IF((J160-K160)&gt;0.0075,J160-K160,0)),0)</f>
        <v>0</v>
      </c>
      <c r="N160" s="17" t="str">
        <f aca="false">IFERROR(VLOOKUP($A160,'.'!$B$9:$C$21,2,0),"")</f>
        <v/>
      </c>
      <c r="O160" s="10"/>
      <c r="P160" s="10"/>
      <c r="Q160" s="10"/>
      <c r="R160" s="10"/>
      <c r="S160" s="10"/>
      <c r="T160" s="0"/>
      <c r="U160" s="0"/>
      <c r="AC160" s="0"/>
    </row>
    <row r="161" customFormat="false" ht="14.05" hidden="false" customHeight="false" outlineLevel="0" collapsed="false">
      <c r="A161" s="16" t="n">
        <f aca="false">A160+1</f>
        <v>42528</v>
      </c>
      <c r="B161" s="17" t="n">
        <v>0.336805555555556</v>
      </c>
      <c r="C161" s="17" t="n">
        <v>0.586805555555556</v>
      </c>
      <c r="D161" s="17"/>
      <c r="E161" s="17"/>
      <c r="F161" s="17"/>
      <c r="G161" s="17"/>
      <c r="H161" s="17"/>
      <c r="I161" s="17"/>
      <c r="J161" s="18" t="n">
        <f aca="false">IF(OR(B161="",(WEEKDAY(A161,1)=1),(WEEKDAY(A161,1)=7), NOT(ISERROR(VLOOKUP($A161,'.'!$B$9:$B$21,1,0)))),0,'.'!$B$4)</f>
        <v>0.25</v>
      </c>
      <c r="K161" s="18" t="n">
        <f aca="false">(IF(TRIM(C161)="-",0,C161)-IF(TRIM(B161)="-",0,B161))+(IF(TRIM(E161)="-",0,E161)-IF(TRIM(D161)="-",0,D161))+(IF(TRIM(G161)="-",0,G161)-IF(TRIM(F161)="-",0,F161))+(IF(TRIM(I161)="-",0,I161)-IF(TRIM(H161)="-",0,H161))</f>
        <v>0.25</v>
      </c>
      <c r="L161" s="18" t="n">
        <f aca="false">IF(K161&gt;=J161,(IF((K161-J161)&gt;0.0075,K161-J161,0)),0) * IF(NOT(ISERROR(VLOOKUP($A161,'.'!$B$9:$B$21,1,0))),'.'!$E$4,IF((WEEKDAY($A161,1)=7),'.'!$C$4,IF((WEEKDAY($A161,1)=1),'.'!$D$4,1)))</f>
        <v>0</v>
      </c>
      <c r="M161" s="18" t="n">
        <f aca="false">IF(J161&gt;=K161,(IF((J161-K161)&gt;0.0075,J161-K161,0)),0)</f>
        <v>0</v>
      </c>
      <c r="N161" s="17" t="str">
        <f aca="false">IFERROR(VLOOKUP($A161,'.'!$B$9:$C$21,2,0),"")</f>
        <v/>
      </c>
      <c r="O161" s="7"/>
      <c r="P161" s="7"/>
      <c r="Q161" s="33"/>
      <c r="R161" s="10"/>
      <c r="S161" s="10"/>
      <c r="T161" s="0"/>
      <c r="U161" s="0"/>
      <c r="AC161" s="0"/>
    </row>
    <row r="162" customFormat="false" ht="14.05" hidden="false" customHeight="false" outlineLevel="0" collapsed="false">
      <c r="A162" s="16" t="n">
        <f aca="false">A161+1</f>
        <v>42529</v>
      </c>
      <c r="B162" s="17" t="n">
        <v>0.34375</v>
      </c>
      <c r="C162" s="17" t="n">
        <v>0.59375</v>
      </c>
      <c r="D162" s="17"/>
      <c r="E162" s="17"/>
      <c r="F162" s="17"/>
      <c r="G162" s="17"/>
      <c r="H162" s="17"/>
      <c r="I162" s="17"/>
      <c r="J162" s="18" t="n">
        <f aca="false">IF(OR(B162="",(WEEKDAY(A162,1)=1),(WEEKDAY(A162,1)=7), NOT(ISERROR(VLOOKUP($A162,'.'!$B$9:$B$21,1,0)))),0,'.'!$B$4)</f>
        <v>0.25</v>
      </c>
      <c r="K162" s="18" t="n">
        <f aca="false">(IF(TRIM(C162)="-",0,C162)-IF(TRIM(B162)="-",0,B162))+(IF(TRIM(E162)="-",0,E162)-IF(TRIM(D162)="-",0,D162))+(IF(TRIM(G162)="-",0,G162)-IF(TRIM(F162)="-",0,F162))+(IF(TRIM(I162)="-",0,I162)-IF(TRIM(H162)="-",0,H162))</f>
        <v>0.25</v>
      </c>
      <c r="L162" s="18" t="n">
        <f aca="false">IF(K162&gt;=J162,(IF((K162-J162)&gt;0.0075,K162-J162,0)),0) * IF(NOT(ISERROR(VLOOKUP($A162,'.'!$B$9:$B$21,1,0))),'.'!$E$4,IF((WEEKDAY($A162,1)=7),'.'!$C$4,IF((WEEKDAY($A162,1)=1),'.'!$D$4,1)))</f>
        <v>0</v>
      </c>
      <c r="M162" s="18" t="n">
        <f aca="false">IF(J162&gt;=K162,(IF((J162-K162)&gt;0.0075,J162-K162,0)),0)</f>
        <v>0</v>
      </c>
      <c r="N162" s="17" t="str">
        <f aca="false">IFERROR(VLOOKUP($A162,'.'!$B$9:$C$21,2,0),"")</f>
        <v/>
      </c>
      <c r="O162" s="7"/>
      <c r="P162" s="7"/>
      <c r="Q162" s="33"/>
      <c r="R162" s="10"/>
      <c r="S162" s="10"/>
      <c r="T162" s="0"/>
      <c r="U162" s="0"/>
      <c r="AC162" s="0"/>
    </row>
    <row r="163" customFormat="false" ht="14.05" hidden="false" customHeight="false" outlineLevel="0" collapsed="false">
      <c r="A163" s="16" t="n">
        <f aca="false">A162+1</f>
        <v>42530</v>
      </c>
      <c r="B163" s="17" t="n">
        <v>0.34375</v>
      </c>
      <c r="C163" s="17" t="n">
        <v>0.590277777777778</v>
      </c>
      <c r="D163" s="17"/>
      <c r="E163" s="17"/>
      <c r="F163" s="17"/>
      <c r="G163" s="17"/>
      <c r="H163" s="17"/>
      <c r="I163" s="17"/>
      <c r="J163" s="18" t="n">
        <f aca="false">IF(OR(B163="",(WEEKDAY(A163,1)=1),(WEEKDAY(A163,1)=7), NOT(ISERROR(VLOOKUP($A163,'.'!$B$9:$B$21,1,0)))),0,'.'!$B$4)</f>
        <v>0.25</v>
      </c>
      <c r="K163" s="18" t="n">
        <f aca="false">(IF(TRIM(C163)="-",0,C163)-IF(TRIM(B163)="-",0,B163))+(IF(TRIM(E163)="-",0,E163)-IF(TRIM(D163)="-",0,D163))+(IF(TRIM(G163)="-",0,G163)-IF(TRIM(F163)="-",0,F163))+(IF(TRIM(I163)="-",0,I163)-IF(TRIM(H163)="-",0,H163))</f>
        <v>0.246527777777778</v>
      </c>
      <c r="L163" s="18" t="n">
        <f aca="false">IF(K163&gt;=J163,(IF((K163-J163)&gt;0.0075,K163-J163,0)),0) * IF(NOT(ISERROR(VLOOKUP($A163,'.'!$B$9:$B$21,1,0))),'.'!$E$4,IF((WEEKDAY($A163,1)=7),'.'!$C$4,IF((WEEKDAY($A163,1)=1),'.'!$D$4,1)))</f>
        <v>0</v>
      </c>
      <c r="M163" s="18" t="n">
        <f aca="false">IF(J163&gt;=K163,(IF((J163-K163)&gt;0.0075,J163-K163,0)),0)</f>
        <v>0</v>
      </c>
      <c r="N163" s="17" t="str">
        <f aca="false">IFERROR(VLOOKUP($A163,'.'!$B$9:$C$21,2,0),"")</f>
        <v/>
      </c>
      <c r="O163" s="23"/>
      <c r="P163" s="23"/>
      <c r="Q163" s="34"/>
      <c r="R163" s="10"/>
      <c r="S163" s="10"/>
      <c r="T163" s="0"/>
      <c r="U163" s="0"/>
      <c r="AC163" s="0"/>
    </row>
    <row r="164" customFormat="false" ht="13.4" hidden="false" customHeight="false" outlineLevel="0" collapsed="false">
      <c r="A164" s="16" t="n">
        <f aca="false">A163+1</f>
        <v>42531</v>
      </c>
      <c r="B164" s="17" t="n">
        <v>0.340277777777778</v>
      </c>
      <c r="C164" s="17" t="n">
        <v>0.534722222222222</v>
      </c>
      <c r="D164" s="17" t="n">
        <v>0.552083333333333</v>
      </c>
      <c r="E164" s="17" t="n">
        <v>0.760416666666667</v>
      </c>
      <c r="F164" s="17"/>
      <c r="G164" s="17"/>
      <c r="H164" s="17"/>
      <c r="I164" s="17"/>
      <c r="J164" s="18" t="n">
        <f aca="false">IF(OR(B164="",(WEEKDAY(A164,1)=1),(WEEKDAY(A164,1)=7), NOT(ISERROR(VLOOKUP($A164,'.'!$B$9:$B$21,1,0)))),0,'.'!$B$4)</f>
        <v>0.25</v>
      </c>
      <c r="K164" s="18" t="n">
        <f aca="false">(IF(TRIM(C164)="-",0,C164)-IF(TRIM(B164)="-",0,B164))+(IF(TRIM(E164)="-",0,E164)-IF(TRIM(D164)="-",0,D164))+(IF(TRIM(G164)="-",0,G164)-IF(TRIM(F164)="-",0,F164))+(IF(TRIM(I164)="-",0,I164)-IF(TRIM(H164)="-",0,H164))</f>
        <v>0.402777777777778</v>
      </c>
      <c r="L164" s="18" t="n">
        <f aca="false">IF(K164&gt;=J164,(IF((K164-J164)&gt;0.0075,K164-J164,0)),0) * IF(NOT(ISERROR(VLOOKUP($A164,'.'!$B$9:$B$21,1,0))),'.'!$E$4,IF((WEEKDAY($A164,1)=7),'.'!$C$4,IF((WEEKDAY($A164,1)=1),'.'!$D$4,1)))</f>
        <v>0.152777777777778</v>
      </c>
      <c r="M164" s="18" t="n">
        <f aca="false">IF(J164&gt;=K164,(IF((J164-K164)&gt;0.0075,J164-K164,0)),0)</f>
        <v>0</v>
      </c>
      <c r="N164" s="17" t="str">
        <f aca="false">IFERROR(VLOOKUP($A164,'.'!$B$9:$C$21,2,0),"")</f>
        <v/>
      </c>
      <c r="O164" s="7"/>
      <c r="P164" s="7"/>
      <c r="Q164" s="33"/>
      <c r="R164" s="10"/>
      <c r="S164" s="10"/>
      <c r="T164" s="0"/>
      <c r="U164" s="0"/>
      <c r="AC164" s="0"/>
    </row>
    <row r="165" customFormat="false" ht="11.25" hidden="false" customHeight="false" outlineLevel="0" collapsed="false">
      <c r="A165" s="16" t="n">
        <f aca="false">A164+1</f>
        <v>42532</v>
      </c>
      <c r="B165" s="17"/>
      <c r="C165" s="17"/>
      <c r="D165" s="17"/>
      <c r="E165" s="17"/>
      <c r="F165" s="17"/>
      <c r="G165" s="17"/>
      <c r="H165" s="17"/>
      <c r="I165" s="17"/>
      <c r="J165" s="18" t="n">
        <f aca="false">IF(OR(B165="",(WEEKDAY(A165,1)=1),(WEEKDAY(A165,1)=7), NOT(ISERROR(VLOOKUP($A165,'.'!$B$9:$B$21,1,0)))),0,'.'!$B$4)</f>
        <v>0</v>
      </c>
      <c r="K165" s="18" t="n">
        <f aca="false">(IF(TRIM(C165)="-",0,C165)-IF(TRIM(B165)="-",0,B165))+(IF(TRIM(E165)="-",0,E165)-IF(TRIM(D165)="-",0,D165))+(IF(TRIM(G165)="-",0,G165)-IF(TRIM(F165)="-",0,F165))+(IF(TRIM(I165)="-",0,I165)-IF(TRIM(H165)="-",0,H165))</f>
        <v>0</v>
      </c>
      <c r="L165" s="18" t="n">
        <f aca="false">IF(K165&gt;=J165,(IF((K165-J165)&gt;0.0075,K165-J165,0)),0) * IF(NOT(ISERROR(VLOOKUP($A165,'.'!$B$9:$B$21,1,0))),'.'!$E$4,IF((WEEKDAY($A165,1)=7),'.'!$C$4,IF((WEEKDAY($A165,1)=1),'.'!$D$4,1)))</f>
        <v>0</v>
      </c>
      <c r="M165" s="18" t="n">
        <f aca="false">IF(J165&gt;=K165,(IF((J165-K165)&gt;0.0075,J165-K165,0)),0)</f>
        <v>0</v>
      </c>
      <c r="N165" s="17" t="str">
        <f aca="false">IFERROR(VLOOKUP($A165,'.'!$B$9:$C$21,2,0),"")</f>
        <v/>
      </c>
      <c r="O165" s="43"/>
      <c r="P165" s="43"/>
      <c r="Q165" s="43"/>
      <c r="R165" s="43"/>
      <c r="S165" s="43"/>
      <c r="T165" s="0"/>
      <c r="U165" s="0"/>
      <c r="AC165" s="0"/>
    </row>
    <row r="166" customFormat="false" ht="11.25" hidden="false" customHeight="false" outlineLevel="0" collapsed="false">
      <c r="A166" s="16" t="n">
        <f aca="false">A165+1</f>
        <v>42533</v>
      </c>
      <c r="B166" s="17"/>
      <c r="C166" s="17"/>
      <c r="D166" s="17"/>
      <c r="E166" s="17"/>
      <c r="F166" s="17"/>
      <c r="G166" s="17"/>
      <c r="H166" s="17"/>
      <c r="I166" s="17"/>
      <c r="J166" s="18" t="n">
        <f aca="false">IF(OR(B166="",(WEEKDAY(A166,1)=1),(WEEKDAY(A166,1)=7), NOT(ISERROR(VLOOKUP($A166,'.'!$B$9:$B$21,1,0)))),0,'.'!$B$4)</f>
        <v>0</v>
      </c>
      <c r="K166" s="18" t="n">
        <f aca="false">(IF(TRIM(C166)="-",0,C166)-IF(TRIM(B166)="-",0,B166))+(IF(TRIM(E166)="-",0,E166)-IF(TRIM(D166)="-",0,D166))+(IF(TRIM(G166)="-",0,G166)-IF(TRIM(F166)="-",0,F166))+(IF(TRIM(I166)="-",0,I166)-IF(TRIM(H166)="-",0,H166))</f>
        <v>0</v>
      </c>
      <c r="L166" s="18" t="n">
        <f aca="false">IF(K166&gt;=J166,(IF((K166-J166)&gt;0.0075,K166-J166,0)),0) * IF(NOT(ISERROR(VLOOKUP($A166,'.'!$B$9:$B$21,1,0))),'.'!$E$4,IF((WEEKDAY($A166,1)=7),'.'!$C$4,IF((WEEKDAY($A166,1)=1),'.'!$D$4,1)))</f>
        <v>0</v>
      </c>
      <c r="M166" s="18" t="n">
        <f aca="false">IF(J166&gt;=K166,(IF((J166-K166)&gt;0.0075,J166-K166,0)),0)</f>
        <v>0</v>
      </c>
      <c r="N166" s="17" t="str">
        <f aca="false">IFERROR(VLOOKUP($A166,'.'!$B$9:$C$21,2,0),"")</f>
        <v/>
      </c>
      <c r="O166" s="44"/>
      <c r="P166" s="44"/>
      <c r="Q166" s="45"/>
      <c r="R166" s="42"/>
      <c r="S166" s="45"/>
      <c r="T166" s="0"/>
      <c r="U166" s="0"/>
      <c r="AC166" s="0"/>
    </row>
    <row r="167" customFormat="false" ht="14.05" hidden="false" customHeight="false" outlineLevel="0" collapsed="false">
      <c r="A167" s="16" t="n">
        <f aca="false">A166+1</f>
        <v>42534</v>
      </c>
      <c r="B167" s="17" t="n">
        <v>0.333333333333333</v>
      </c>
      <c r="C167" s="17" t="n">
        <v>0.520833333333333</v>
      </c>
      <c r="D167" s="17" t="n">
        <v>0.538194444444444</v>
      </c>
      <c r="E167" s="17" t="n">
        <v>0.684027777777778</v>
      </c>
      <c r="F167" s="17"/>
      <c r="G167" s="17"/>
      <c r="H167" s="17"/>
      <c r="I167" s="17"/>
      <c r="J167" s="18" t="n">
        <f aca="false">IF(OR(B167="",(WEEKDAY(A167,1)=1),(WEEKDAY(A167,1)=7), NOT(ISERROR(VLOOKUP($A167,'.'!$B$9:$B$21,1,0)))),0,'.'!$B$4)</f>
        <v>0.25</v>
      </c>
      <c r="K167" s="18" t="n">
        <f aca="false">(IF(TRIM(C167)="-",0,C167)-IF(TRIM(B167)="-",0,B167))+(IF(TRIM(E167)="-",0,E167)-IF(TRIM(D167)="-",0,D167))+(IF(TRIM(G167)="-",0,G167)-IF(TRIM(F167)="-",0,F167))+(IF(TRIM(I167)="-",0,I167)-IF(TRIM(H167)="-",0,H167))</f>
        <v>0.333333333333334</v>
      </c>
      <c r="L167" s="18" t="n">
        <f aca="false">IF(K167&gt;=J167,(IF((K167-J167)&gt;0.0075,K167-J167,0)),0) * IF(NOT(ISERROR(VLOOKUP($A167,'.'!$B$9:$B$21,1,0))),'.'!$E$4,IF((WEEKDAY($A167,1)=7),'.'!$C$4,IF((WEEKDAY($A167,1)=1),'.'!$D$4,1)))</f>
        <v>0.0833333333333337</v>
      </c>
      <c r="M167" s="18" t="n">
        <f aca="false">IF(J167&gt;=K167,(IF((J167-K167)&gt;0.0075,J167-K167,0)),0)</f>
        <v>0</v>
      </c>
      <c r="N167" s="17" t="str">
        <f aca="false">IFERROR(VLOOKUP($A167,'.'!$B$9:$C$21,2,0),"")</f>
        <v/>
      </c>
      <c r="O167" s="46"/>
      <c r="P167" s="46"/>
      <c r="Q167" s="47"/>
      <c r="R167" s="48"/>
      <c r="S167" s="47"/>
      <c r="T167" s="0"/>
      <c r="U167" s="0"/>
      <c r="AC167" s="0"/>
    </row>
    <row r="168" customFormat="false" ht="14.05" hidden="false" customHeight="false" outlineLevel="0" collapsed="false">
      <c r="A168" s="16" t="n">
        <f aca="false">A167+1</f>
        <v>42535</v>
      </c>
      <c r="B168" s="17" t="n">
        <v>0.368055555555556</v>
      </c>
      <c r="C168" s="17" t="n">
        <v>0.642361111111111</v>
      </c>
      <c r="D168" s="17"/>
      <c r="E168" s="17"/>
      <c r="F168" s="17"/>
      <c r="G168" s="17"/>
      <c r="H168" s="17"/>
      <c r="I168" s="17"/>
      <c r="J168" s="18" t="n">
        <f aca="false">IF(OR(B168="",(WEEKDAY(A168,1)=1),(WEEKDAY(A168,1)=7), NOT(ISERROR(VLOOKUP($A168,'.'!$B$9:$B$21,1,0)))),0,'.'!$B$4)</f>
        <v>0.25</v>
      </c>
      <c r="K168" s="18" t="n">
        <f aca="false">(IF(TRIM(C168)="-",0,C168)-IF(TRIM(B168)="-",0,B168))+(IF(TRIM(E168)="-",0,E168)-IF(TRIM(D168)="-",0,D168))+(IF(TRIM(G168)="-",0,G168)-IF(TRIM(F168)="-",0,F168))+(IF(TRIM(I168)="-",0,I168)-IF(TRIM(H168)="-",0,H168))</f>
        <v>0.274305555555556</v>
      </c>
      <c r="L168" s="18" t="n">
        <f aca="false">IF(K168&gt;=J168,(IF((K168-J168)&gt;0.0075,K168-J168,0)),0) * IF(NOT(ISERROR(VLOOKUP($A168,'.'!$B$9:$B$21,1,0))),'.'!$E$4,IF((WEEKDAY($A168,1)=7),'.'!$C$4,IF((WEEKDAY($A168,1)=1),'.'!$D$4,1)))</f>
        <v>0.0243055555555556</v>
      </c>
      <c r="M168" s="18" t="n">
        <f aca="false">IF(J168&gt;=K168,(IF((J168-K168)&gt;0.0075,J168-K168,0)),0)</f>
        <v>0</v>
      </c>
      <c r="N168" s="17" t="str">
        <f aca="false">IFERROR(VLOOKUP($A168,'.'!$B$9:$C$21,2,0),"")</f>
        <v/>
      </c>
      <c r="O168" s="7"/>
      <c r="P168" s="7"/>
      <c r="Q168" s="33"/>
      <c r="R168" s="10"/>
      <c r="S168" s="10"/>
      <c r="T168" s="0"/>
      <c r="U168" s="0"/>
      <c r="AC168" s="0"/>
    </row>
    <row r="169" customFormat="false" ht="14.05" hidden="false" customHeight="false" outlineLevel="0" collapsed="false">
      <c r="A169" s="16" t="n">
        <f aca="false">A168+1</f>
        <v>42536</v>
      </c>
      <c r="B169" s="17" t="n">
        <v>0.336805555555556</v>
      </c>
      <c r="C169" s="17" t="n">
        <v>0.590277777777778</v>
      </c>
      <c r="D169" s="17"/>
      <c r="E169" s="17"/>
      <c r="F169" s="17"/>
      <c r="G169" s="17"/>
      <c r="H169" s="17"/>
      <c r="I169" s="17"/>
      <c r="J169" s="18" t="n">
        <f aca="false">IF(OR(B169="",(WEEKDAY(A169,1)=1),(WEEKDAY(A169,1)=7), NOT(ISERROR(VLOOKUP($A169,'.'!$B$9:$B$21,1,0)))),0,'.'!$B$4)</f>
        <v>0.25</v>
      </c>
      <c r="K169" s="18" t="n">
        <f aca="false">(IF(TRIM(C169)="-",0,C169)-IF(TRIM(B169)="-",0,B169))+(IF(TRIM(E169)="-",0,E169)-IF(TRIM(D169)="-",0,D169))+(IF(TRIM(G169)="-",0,G169)-IF(TRIM(F169)="-",0,F169))+(IF(TRIM(I169)="-",0,I169)-IF(TRIM(H169)="-",0,H169))</f>
        <v>0.253472222222222</v>
      </c>
      <c r="L169" s="18" t="n">
        <f aca="false">IF(K169&gt;=J169,(IF((K169-J169)&gt;0.0075,K169-J169,0)),0) * IF(NOT(ISERROR(VLOOKUP($A169,'.'!$B$9:$B$21,1,0))),'.'!$E$4,IF((WEEKDAY($A169,1)=7),'.'!$C$4,IF((WEEKDAY($A169,1)=1),'.'!$D$4,1)))</f>
        <v>0</v>
      </c>
      <c r="M169" s="18" t="n">
        <f aca="false">IF(J169&gt;=K169,(IF((J169-K169)&gt;0.0075,J169-K169,0)),0)</f>
        <v>0</v>
      </c>
      <c r="N169" s="17" t="str">
        <f aca="false">IFERROR(VLOOKUP($A169,'.'!$B$9:$C$21,2,0),"")</f>
        <v/>
      </c>
      <c r="O169" s="7"/>
      <c r="P169" s="7"/>
      <c r="Q169" s="33"/>
      <c r="R169" s="10"/>
      <c r="S169" s="10"/>
      <c r="T169" s="0"/>
      <c r="U169" s="0"/>
      <c r="AC169" s="0"/>
    </row>
    <row r="170" customFormat="false" ht="14.05" hidden="false" customHeight="false" outlineLevel="0" collapsed="false">
      <c r="A170" s="16" t="n">
        <f aca="false">A169+1</f>
        <v>42537</v>
      </c>
      <c r="B170" s="17" t="n">
        <v>0.333333333333333</v>
      </c>
      <c r="C170" s="17" t="n">
        <v>0.590277777777778</v>
      </c>
      <c r="D170" s="17"/>
      <c r="E170" s="17"/>
      <c r="F170" s="17"/>
      <c r="G170" s="17"/>
      <c r="H170" s="17"/>
      <c r="I170" s="17"/>
      <c r="J170" s="18" t="n">
        <f aca="false">IF(OR(B170="",(WEEKDAY(A170,1)=1),(WEEKDAY(A170,1)=7), NOT(ISERROR(VLOOKUP($A170,'.'!$B$9:$B$21,1,0)))),0,'.'!$B$4)</f>
        <v>0.25</v>
      </c>
      <c r="K170" s="18" t="n">
        <f aca="false">(IF(TRIM(C170)="-",0,C170)-IF(TRIM(B170)="-",0,B170))+(IF(TRIM(E170)="-",0,E170)-IF(TRIM(D170)="-",0,D170))+(IF(TRIM(G170)="-",0,G170)-IF(TRIM(F170)="-",0,F170))+(IF(TRIM(I170)="-",0,I170)-IF(TRIM(H170)="-",0,H170))</f>
        <v>0.256944444444445</v>
      </c>
      <c r="L170" s="18" t="n">
        <f aca="false">IF(K170&gt;=J170,(IF((K170-J170)&gt;0.0075,K170-J170,0)),0) * IF(NOT(ISERROR(VLOOKUP($A170,'.'!$B$9:$B$21,1,0))),'.'!$E$4,IF((WEEKDAY($A170,1)=7),'.'!$C$4,IF((WEEKDAY($A170,1)=1),'.'!$D$4,1)))</f>
        <v>0</v>
      </c>
      <c r="M170" s="18" t="n">
        <f aca="false">IF(J170&gt;=K170,(IF((J170-K170)&gt;0.0075,J170-K170,0)),0)</f>
        <v>0</v>
      </c>
      <c r="N170" s="17" t="str">
        <f aca="false">IFERROR(VLOOKUP($A170,'.'!$B$9:$C$21,2,0),"")</f>
        <v/>
      </c>
      <c r="O170" s="23"/>
      <c r="P170" s="23"/>
      <c r="Q170" s="34"/>
      <c r="R170" s="10"/>
      <c r="S170" s="10"/>
      <c r="T170" s="0"/>
      <c r="U170" s="0"/>
      <c r="AC170" s="0"/>
    </row>
    <row r="171" customFormat="false" ht="14.05" hidden="false" customHeight="false" outlineLevel="0" collapsed="false">
      <c r="A171" s="16" t="n">
        <f aca="false">A170+1</f>
        <v>42538</v>
      </c>
      <c r="B171" s="17" t="n">
        <v>0.340277777777778</v>
      </c>
      <c r="C171" s="17" t="n">
        <v>0.583333333333333</v>
      </c>
      <c r="D171" s="17"/>
      <c r="E171" s="17"/>
      <c r="F171" s="17"/>
      <c r="G171" s="17"/>
      <c r="H171" s="17"/>
      <c r="I171" s="17"/>
      <c r="J171" s="18" t="n">
        <f aca="false">IF(OR(B171="",(WEEKDAY(A171,1)=1),(WEEKDAY(A171,1)=7), NOT(ISERROR(VLOOKUP($A171,'.'!$B$9:$B$21,1,0)))),0,'.'!$B$4)</f>
        <v>0.25</v>
      </c>
      <c r="K171" s="18" t="n">
        <f aca="false">(IF(TRIM(C171)="-",0,C171)-IF(TRIM(B171)="-",0,B171))+(IF(TRIM(E171)="-",0,E171)-IF(TRIM(D171)="-",0,D171))+(IF(TRIM(G171)="-",0,G171)-IF(TRIM(F171)="-",0,F171))+(IF(TRIM(I171)="-",0,I171)-IF(TRIM(H171)="-",0,H171))</f>
        <v>0.243055555555555</v>
      </c>
      <c r="L171" s="18" t="n">
        <f aca="false">IF(K171&gt;=J171,(IF((K171-J171)&gt;0.0075,K171-J171,0)),0) * IF(NOT(ISERROR(VLOOKUP($A171,'.'!$B$9:$B$21,1,0))),'.'!$E$4,IF((WEEKDAY($A171,1)=7),'.'!$C$4,IF((WEEKDAY($A171,1)=1),'.'!$D$4,1)))</f>
        <v>0</v>
      </c>
      <c r="M171" s="18" t="n">
        <f aca="false">IF(J171&gt;=K171,(IF((J171-K171)&gt;0.0075,J171-K171,0)),0)</f>
        <v>0</v>
      </c>
      <c r="N171" s="17" t="str">
        <f aca="false">IFERROR(VLOOKUP($A171,'.'!$B$9:$C$21,2,0),"")</f>
        <v/>
      </c>
      <c r="O171" s="7"/>
      <c r="P171" s="7"/>
      <c r="Q171" s="33"/>
      <c r="R171" s="10"/>
      <c r="S171" s="10"/>
      <c r="T171" s="0"/>
      <c r="U171" s="0"/>
      <c r="AC171" s="0"/>
    </row>
    <row r="172" customFormat="false" ht="12.8" hidden="false" customHeight="false" outlineLevel="0" collapsed="false">
      <c r="A172" s="16" t="n">
        <f aca="false">A171+1</f>
        <v>42539</v>
      </c>
      <c r="B172" s="17"/>
      <c r="C172" s="17"/>
      <c r="D172" s="17"/>
      <c r="E172" s="17"/>
      <c r="F172" s="17"/>
      <c r="G172" s="17"/>
      <c r="H172" s="17"/>
      <c r="I172" s="17"/>
      <c r="J172" s="18" t="n">
        <f aca="false">IF(OR(B172="",(WEEKDAY(A172,1)=1),(WEEKDAY(A172,1)=7), NOT(ISERROR(VLOOKUP($A172,'.'!$B$9:$B$21,1,0)))),0,'.'!$B$4)</f>
        <v>0</v>
      </c>
      <c r="K172" s="18" t="n">
        <f aca="false">(IF(TRIM(C172)="-",0,C172)-IF(TRIM(B172)="-",0,B172))+(IF(TRIM(E172)="-",0,E172)-IF(TRIM(D172)="-",0,D172))+(IF(TRIM(G172)="-",0,G172)-IF(TRIM(F172)="-",0,F172))+(IF(TRIM(I172)="-",0,I172)-IF(TRIM(H172)="-",0,H172))</f>
        <v>0</v>
      </c>
      <c r="L172" s="18" t="n">
        <f aca="false">IF(K172&gt;=J172,(IF((K172-J172)&gt;0.0075,K172-J172,0)),0) * IF(NOT(ISERROR(VLOOKUP($A172,'.'!$B$9:$B$21,1,0))),'.'!$E$4,IF((WEEKDAY($A172,1)=7),'.'!$C$4,IF((WEEKDAY($A172,1)=1),'.'!$D$4,1)))</f>
        <v>0</v>
      </c>
      <c r="M172" s="18" t="n">
        <f aca="false">IF(J172&gt;=K172,(IF((J172-K172)&gt;0.0075,J172-K172,0)),0)</f>
        <v>0</v>
      </c>
      <c r="N172" s="17" t="str">
        <f aca="false">IFERROR(VLOOKUP($A172,'.'!$B$9:$C$21,2,0),"")</f>
        <v/>
      </c>
      <c r="O172" s="23"/>
      <c r="P172" s="23"/>
      <c r="Q172" s="34"/>
      <c r="R172" s="10"/>
      <c r="S172" s="10"/>
      <c r="T172" s="0"/>
      <c r="U172" s="0"/>
      <c r="AC172" s="0"/>
    </row>
    <row r="173" customFormat="false" ht="11.25" hidden="false" customHeight="false" outlineLevel="0" collapsed="false">
      <c r="A173" s="16" t="n">
        <f aca="false">A172+1</f>
        <v>42540</v>
      </c>
      <c r="B173" s="17"/>
      <c r="C173" s="17"/>
      <c r="D173" s="17"/>
      <c r="E173" s="17"/>
      <c r="F173" s="17"/>
      <c r="G173" s="17"/>
      <c r="H173" s="17"/>
      <c r="I173" s="17"/>
      <c r="J173" s="18" t="n">
        <f aca="false">IF(OR(B173="",(WEEKDAY(A173,1)=1),(WEEKDAY(A173,1)=7), NOT(ISERROR(VLOOKUP($A173,'.'!$B$9:$B$21,1,0)))),0,'.'!$B$4)</f>
        <v>0</v>
      </c>
      <c r="K173" s="18" t="n">
        <f aca="false">(IF(TRIM(C173)="-",0,C173)-IF(TRIM(B173)="-",0,B173))+(IF(TRIM(E173)="-",0,E173)-IF(TRIM(D173)="-",0,D173))+(IF(TRIM(G173)="-",0,G173)-IF(TRIM(F173)="-",0,F173))+(IF(TRIM(I173)="-",0,I173)-IF(TRIM(H173)="-",0,H173))</f>
        <v>0</v>
      </c>
      <c r="L173" s="18" t="n">
        <f aca="false">IF(K173&gt;=J173,(IF((K173-J173)&gt;0.0075,K173-J173,0)),0) * IF(NOT(ISERROR(VLOOKUP($A173,'.'!$B$9:$B$21,1,0))),'.'!$E$4,IF((WEEKDAY($A173,1)=7),'.'!$C$4,IF((WEEKDAY($A173,1)=1),'.'!$D$4,1)))</f>
        <v>0</v>
      </c>
      <c r="M173" s="18" t="n">
        <f aca="false">IF(J173&gt;=K173,(IF((J173-K173)&gt;0.0075,J173-K173,0)),0)</f>
        <v>0</v>
      </c>
      <c r="N173" s="17" t="str">
        <f aca="false">IFERROR(VLOOKUP($A173,'.'!$B$9:$C$21,2,0),"")</f>
        <v/>
      </c>
      <c r="O173" s="10"/>
      <c r="P173" s="10"/>
      <c r="Q173" s="10"/>
      <c r="R173" s="10"/>
      <c r="S173" s="10"/>
      <c r="T173" s="0"/>
      <c r="U173" s="0"/>
      <c r="AC173" s="0"/>
    </row>
    <row r="174" customFormat="false" ht="14.05" hidden="false" customHeight="false" outlineLevel="0" collapsed="false">
      <c r="A174" s="16" t="n">
        <f aca="false">A173+1</f>
        <v>42541</v>
      </c>
      <c r="B174" s="17" t="n">
        <v>0.333333333333333</v>
      </c>
      <c r="C174" s="17" t="n">
        <v>0.576388888888889</v>
      </c>
      <c r="D174" s="17"/>
      <c r="E174" s="17"/>
      <c r="F174" s="17"/>
      <c r="G174" s="17"/>
      <c r="H174" s="17"/>
      <c r="I174" s="17"/>
      <c r="J174" s="18" t="n">
        <f aca="false">IF(OR(B174="",(WEEKDAY(A174,1)=1),(WEEKDAY(A174,1)=7), NOT(ISERROR(VLOOKUP($A174,'.'!$B$9:$B$21,1,0)))),0,'.'!$B$4)</f>
        <v>0.25</v>
      </c>
      <c r="K174" s="18" t="n">
        <f aca="false">(IF(TRIM(C174)="-",0,C174)-IF(TRIM(B174)="-",0,B174))+(IF(TRIM(E174)="-",0,E174)-IF(TRIM(D174)="-",0,D174))+(IF(TRIM(G174)="-",0,G174)-IF(TRIM(F174)="-",0,F174))+(IF(TRIM(I174)="-",0,I174)-IF(TRIM(H174)="-",0,H174))</f>
        <v>0.243055555555556</v>
      </c>
      <c r="L174" s="18" t="n">
        <f aca="false">IF(K174&gt;=J174,(IF((K174-J174)&gt;0.0075,K174-J174,0)),0) * IF(NOT(ISERROR(VLOOKUP($A174,'.'!$B$9:$B$21,1,0))),'.'!$E$4,IF((WEEKDAY($A174,1)=7),'.'!$C$4,IF((WEEKDAY($A174,1)=1),'.'!$D$4,1)))</f>
        <v>0</v>
      </c>
      <c r="M174" s="18" t="n">
        <f aca="false">IF(J174&gt;=K174,(IF((J174-K174)&gt;0.0075,J174-K174,0)),0)</f>
        <v>0</v>
      </c>
      <c r="N174" s="17" t="str">
        <f aca="false">IFERROR(VLOOKUP($A174,'.'!$B$9:$C$21,2,0),"")</f>
        <v/>
      </c>
      <c r="O174" s="10"/>
      <c r="P174" s="10"/>
      <c r="Q174" s="10"/>
      <c r="R174" s="10"/>
      <c r="S174" s="10"/>
      <c r="T174" s="0"/>
      <c r="U174" s="0"/>
      <c r="AC174" s="0"/>
    </row>
    <row r="175" customFormat="false" ht="14.05" hidden="false" customHeight="false" outlineLevel="0" collapsed="false">
      <c r="A175" s="16" t="n">
        <f aca="false">A174+1</f>
        <v>42542</v>
      </c>
      <c r="B175" s="17" t="n">
        <v>0.513888888888889</v>
      </c>
      <c r="C175" s="17" t="n">
        <v>0.753472222222222</v>
      </c>
      <c r="D175" s="17"/>
      <c r="E175" s="17"/>
      <c r="F175" s="17"/>
      <c r="G175" s="17"/>
      <c r="H175" s="17"/>
      <c r="I175" s="17"/>
      <c r="J175" s="18" t="n">
        <f aca="false">IF(OR(B175="",(WEEKDAY(A175,1)=1),(WEEKDAY(A175,1)=7), NOT(ISERROR(VLOOKUP($A175,'.'!$B$9:$B$21,1,0)))),0,'.'!$B$4)</f>
        <v>0.25</v>
      </c>
      <c r="K175" s="18" t="n">
        <f aca="false">(IF(TRIM(C175)="-",0,C175)-IF(TRIM(B175)="-",0,B175))+(IF(TRIM(E175)="-",0,E175)-IF(TRIM(D175)="-",0,D175))+(IF(TRIM(G175)="-",0,G175)-IF(TRIM(F175)="-",0,F175))+(IF(TRIM(I175)="-",0,I175)-IF(TRIM(H175)="-",0,H175))</f>
        <v>0.239583333333333</v>
      </c>
      <c r="L175" s="18" t="n">
        <f aca="false">IF(K175&gt;=J175,(IF((K175-J175)&gt;0.0075,K175-J175,0)),0) * IF(NOT(ISERROR(VLOOKUP($A175,'.'!$B$9:$B$21,1,0))),'.'!$E$4,IF((WEEKDAY($A175,1)=7),'.'!$C$4,IF((WEEKDAY($A175,1)=1),'.'!$D$4,1)))</f>
        <v>0</v>
      </c>
      <c r="M175" s="18" t="n">
        <f aca="false">IF(J175&gt;=K175,(IF((J175-K175)&gt;0.0075,J175-K175,0)),0)</f>
        <v>0.0104166666666669</v>
      </c>
      <c r="N175" s="17" t="str">
        <f aca="false">IFERROR(VLOOKUP($A175,'.'!$B$9:$C$21,2,0),"")</f>
        <v/>
      </c>
      <c r="O175" s="7"/>
      <c r="P175" s="7"/>
      <c r="Q175" s="33"/>
      <c r="R175" s="10"/>
      <c r="S175" s="10"/>
      <c r="T175" s="0"/>
      <c r="U175" s="0"/>
      <c r="AC175" s="0"/>
    </row>
    <row r="176" customFormat="false" ht="14.05" hidden="false" customHeight="false" outlineLevel="0" collapsed="false">
      <c r="A176" s="16" t="n">
        <f aca="false">A175+1</f>
        <v>42543</v>
      </c>
      <c r="B176" s="17" t="n">
        <v>0.336805555555556</v>
      </c>
      <c r="C176" s="17" t="n">
        <v>0.586805555555556</v>
      </c>
      <c r="D176" s="17"/>
      <c r="E176" s="17"/>
      <c r="F176" s="17"/>
      <c r="G176" s="17"/>
      <c r="H176" s="17"/>
      <c r="I176" s="17"/>
      <c r="J176" s="18" t="n">
        <f aca="false">IF(OR(B176="",(WEEKDAY(A176,1)=1),(WEEKDAY(A176,1)=7), NOT(ISERROR(VLOOKUP($A176,'.'!$B$9:$B$21,1,0)))),0,'.'!$B$4)</f>
        <v>0.25</v>
      </c>
      <c r="K176" s="18" t="n">
        <f aca="false">(IF(TRIM(C176)="-",0,C176)-IF(TRIM(B176)="-",0,B176))+(IF(TRIM(E176)="-",0,E176)-IF(TRIM(D176)="-",0,D176))+(IF(TRIM(G176)="-",0,G176)-IF(TRIM(F176)="-",0,F176))+(IF(TRIM(I176)="-",0,I176)-IF(TRIM(H176)="-",0,H176))</f>
        <v>0.25</v>
      </c>
      <c r="L176" s="18" t="n">
        <f aca="false">IF(K176&gt;=J176,(IF((K176-J176)&gt;0.0075,K176-J176,0)),0) * IF(NOT(ISERROR(VLOOKUP($A176,'.'!$B$9:$B$21,1,0))),'.'!$E$4,IF((WEEKDAY($A176,1)=7),'.'!$C$4,IF((WEEKDAY($A176,1)=1),'.'!$D$4,1)))</f>
        <v>0</v>
      </c>
      <c r="M176" s="18" t="n">
        <f aca="false">IF(J176&gt;=K176,(IF((J176-K176)&gt;0.0075,J176-K176,0)),0)</f>
        <v>0</v>
      </c>
      <c r="N176" s="17" t="str">
        <f aca="false">IFERROR(VLOOKUP($A176,'.'!$B$9:$C$21,2,0),"")</f>
        <v/>
      </c>
      <c r="O176" s="7"/>
      <c r="P176" s="7"/>
      <c r="Q176" s="33"/>
      <c r="R176" s="10"/>
      <c r="S176" s="10"/>
      <c r="T176" s="0"/>
      <c r="U176" s="0"/>
      <c r="AC176" s="0"/>
    </row>
    <row r="177" customFormat="false" ht="11.25" hidden="false" customHeight="false" outlineLevel="0" collapsed="false">
      <c r="A177" s="16" t="n">
        <f aca="false">A176+1</f>
        <v>42544</v>
      </c>
      <c r="B177" s="17" t="n">
        <v>0.336805555555556</v>
      </c>
      <c r="C177" s="17" t="n">
        <v>0.590277777777778</v>
      </c>
      <c r="D177" s="17"/>
      <c r="E177" s="17"/>
      <c r="F177" s="17"/>
      <c r="G177" s="17"/>
      <c r="H177" s="17"/>
      <c r="I177" s="17"/>
      <c r="J177" s="18" t="n">
        <f aca="false">IF(OR(B177="",(WEEKDAY(A177,1)=1),(WEEKDAY(A177,1)=7), NOT(ISERROR(VLOOKUP($A177,'.'!$B$9:$B$21,1,0)))),0,'.'!$B$4)</f>
        <v>0.25</v>
      </c>
      <c r="K177" s="18" t="n">
        <f aca="false">(IF(TRIM(C177)="-",0,C177)-IF(TRIM(B177)="-",0,B177))+(IF(TRIM(E177)="-",0,E177)-IF(TRIM(D177)="-",0,D177))+(IF(TRIM(G177)="-",0,G177)-IF(TRIM(F177)="-",0,F177))+(IF(TRIM(I177)="-",0,I177)-IF(TRIM(H177)="-",0,H177))</f>
        <v>0.253472222222222</v>
      </c>
      <c r="L177" s="18" t="n">
        <f aca="false">IF(K177&gt;=J177,(IF((K177-J177)&gt;0.0075,K177-J177,0)),0) * IF(NOT(ISERROR(VLOOKUP($A177,'.'!$B$9:$B$21,1,0))),'.'!$E$4,IF((WEEKDAY($A177,1)=7),'.'!$C$4,IF((WEEKDAY($A177,1)=1),'.'!$D$4,1)))</f>
        <v>0</v>
      </c>
      <c r="M177" s="18" t="n">
        <f aca="false">IF(J177&gt;=K177,(IF((J177-K177)&gt;0.0075,J177-K177,0)),0)</f>
        <v>0</v>
      </c>
      <c r="N177" s="17" t="str">
        <f aca="false">IFERROR(VLOOKUP($A177,'.'!$B$9:$C$21,2,0),"")</f>
        <v/>
      </c>
      <c r="O177" s="23"/>
      <c r="P177" s="23"/>
      <c r="Q177" s="34"/>
      <c r="R177" s="10"/>
      <c r="S177" s="10"/>
      <c r="T177" s="0"/>
      <c r="U177" s="0"/>
      <c r="AC177" s="0"/>
    </row>
    <row r="178" customFormat="false" ht="14.05" hidden="false" customHeight="false" outlineLevel="0" collapsed="false">
      <c r="A178" s="16" t="n">
        <f aca="false">A177+1</f>
        <v>42545</v>
      </c>
      <c r="B178" s="17" t="n">
        <v>0.340277777777778</v>
      </c>
      <c r="C178" s="17" t="n">
        <v>0.590277777777778</v>
      </c>
      <c r="D178" s="17"/>
      <c r="E178" s="17"/>
      <c r="F178" s="17"/>
      <c r="G178" s="17"/>
      <c r="H178" s="17"/>
      <c r="I178" s="17"/>
      <c r="J178" s="18" t="n">
        <f aca="false">IF(OR(B178="",(WEEKDAY(A178,1)=1),(WEEKDAY(A178,1)=7), NOT(ISERROR(VLOOKUP($A178,'.'!$B$9:$B$21,1,0)))),0,'.'!$B$4)</f>
        <v>0.25</v>
      </c>
      <c r="K178" s="18" t="n">
        <f aca="false">(IF(TRIM(C178)="-",0,C178)-IF(TRIM(B178)="-",0,B178))+(IF(TRIM(E178)="-",0,E178)-IF(TRIM(D178)="-",0,D178))+(IF(TRIM(G178)="-",0,G178)-IF(TRIM(F178)="-",0,F178))+(IF(TRIM(I178)="-",0,I178)-IF(TRIM(H178)="-",0,H178))</f>
        <v>0.25</v>
      </c>
      <c r="L178" s="18" t="n">
        <f aca="false">IF(K178&gt;=J178,(IF((K178-J178)&gt;0.0075,K178-J178,0)),0) * IF(NOT(ISERROR(VLOOKUP($A178,'.'!$B$9:$B$21,1,0))),'.'!$E$4,IF((WEEKDAY($A178,1)=7),'.'!$C$4,IF((WEEKDAY($A178,1)=1),'.'!$D$4,1)))</f>
        <v>0</v>
      </c>
      <c r="M178" s="18" t="n">
        <f aca="false">IF(J178&gt;=K178,(IF((J178-K178)&gt;0.0075,J178-K178,0)),0)</f>
        <v>0</v>
      </c>
      <c r="N178" s="17" t="str">
        <f aca="false">IFERROR(VLOOKUP($A178,'.'!$B$9:$C$21,2,0),"")</f>
        <v/>
      </c>
      <c r="O178" s="7"/>
      <c r="P178" s="7"/>
      <c r="Q178" s="33"/>
      <c r="R178" s="10"/>
      <c r="S178" s="10"/>
      <c r="T178" s="0"/>
      <c r="U178" s="0"/>
      <c r="AC178" s="0"/>
    </row>
    <row r="179" customFormat="false" ht="12.8" hidden="false" customHeight="false" outlineLevel="0" collapsed="false">
      <c r="A179" s="16" t="n">
        <f aca="false">A178+1</f>
        <v>42546</v>
      </c>
      <c r="B179" s="17"/>
      <c r="C179" s="17"/>
      <c r="D179" s="17"/>
      <c r="E179" s="17"/>
      <c r="F179" s="17"/>
      <c r="G179" s="17"/>
      <c r="H179" s="17"/>
      <c r="I179" s="17"/>
      <c r="J179" s="18" t="n">
        <f aca="false">IF(OR(B179="",(WEEKDAY(A179,1)=1),(WEEKDAY(A179,1)=7), NOT(ISERROR(VLOOKUP($A179,'.'!$B$9:$B$21,1,0)))),0,'.'!$B$4)</f>
        <v>0</v>
      </c>
      <c r="K179" s="18" t="n">
        <f aca="false">(IF(TRIM(C179)="-",0,C179)-IF(TRIM(B179)="-",0,B179))+(IF(TRIM(E179)="-",0,E179)-IF(TRIM(D179)="-",0,D179))+(IF(TRIM(G179)="-",0,G179)-IF(TRIM(F179)="-",0,F179))+(IF(TRIM(I179)="-",0,I179)-IF(TRIM(H179)="-",0,H179))</f>
        <v>0</v>
      </c>
      <c r="L179" s="18" t="n">
        <f aca="false">IF(K179&gt;=J179,(IF((K179-J179)&gt;0.0075,K179-J179,0)),0) * IF(NOT(ISERROR(VLOOKUP($A179,'.'!$B$9:$B$21,1,0))),'.'!$E$4,IF((WEEKDAY($A179,1)=7),'.'!$C$4,IF((WEEKDAY($A179,1)=1),'.'!$D$4,1)))</f>
        <v>0</v>
      </c>
      <c r="M179" s="18" t="n">
        <f aca="false">IF(J179&gt;=K179,(IF((J179-K179)&gt;0.0075,J179-K179,0)),0)</f>
        <v>0</v>
      </c>
      <c r="N179" s="17" t="str">
        <f aca="false">IFERROR(VLOOKUP($A179,'.'!$B$9:$C$21,2,0),"")</f>
        <v/>
      </c>
      <c r="O179" s="23"/>
      <c r="P179" s="23"/>
      <c r="Q179" s="34"/>
      <c r="R179" s="10"/>
      <c r="S179" s="10"/>
      <c r="T179" s="0"/>
      <c r="U179" s="0"/>
      <c r="AC179" s="0"/>
    </row>
    <row r="180" customFormat="false" ht="11.25" hidden="false" customHeight="false" outlineLevel="0" collapsed="false">
      <c r="A180" s="16" t="n">
        <f aca="false">A179+1</f>
        <v>42547</v>
      </c>
      <c r="B180" s="17"/>
      <c r="C180" s="17"/>
      <c r="D180" s="17"/>
      <c r="E180" s="17"/>
      <c r="F180" s="17"/>
      <c r="G180" s="17"/>
      <c r="H180" s="17"/>
      <c r="I180" s="17"/>
      <c r="J180" s="18" t="n">
        <f aca="false">IF(OR(B180="",(WEEKDAY(A180,1)=1),(WEEKDAY(A180,1)=7), NOT(ISERROR(VLOOKUP($A180,'.'!$B$9:$B$21,1,0)))),0,'.'!$B$4)</f>
        <v>0</v>
      </c>
      <c r="K180" s="18" t="n">
        <f aca="false">(IF(TRIM(C180)="-",0,C180)-IF(TRIM(B180)="-",0,B180))+(IF(TRIM(E180)="-",0,E180)-IF(TRIM(D180)="-",0,D180))+(IF(TRIM(G180)="-",0,G180)-IF(TRIM(F180)="-",0,F180))+(IF(TRIM(I180)="-",0,I180)-IF(TRIM(H180)="-",0,H180))</f>
        <v>0</v>
      </c>
      <c r="L180" s="18" t="n">
        <f aca="false">IF(K180&gt;=J180,(IF((K180-J180)&gt;0.0075,K180-J180,0)),0) * IF(NOT(ISERROR(VLOOKUP($A180,'.'!$B$9:$B$21,1,0))),'.'!$E$4,IF((WEEKDAY($A180,1)=7),'.'!$C$4,IF((WEEKDAY($A180,1)=1),'.'!$D$4,1)))</f>
        <v>0</v>
      </c>
      <c r="M180" s="18" t="n">
        <f aca="false">IF(J180&gt;=K180,(IF((J180-K180)&gt;0.0075,J180-K180,0)),0)</f>
        <v>0</v>
      </c>
      <c r="N180" s="17" t="str">
        <f aca="false">IFERROR(VLOOKUP($A180,'.'!$B$9:$C$21,2,0),"")</f>
        <v/>
      </c>
      <c r="O180" s="10"/>
      <c r="P180" s="10"/>
      <c r="Q180" s="10"/>
      <c r="R180" s="10"/>
      <c r="S180" s="10"/>
      <c r="T180" s="0"/>
      <c r="U180" s="0"/>
      <c r="AC180" s="0"/>
    </row>
    <row r="181" customFormat="false" ht="11.25" hidden="false" customHeight="false" outlineLevel="0" collapsed="false">
      <c r="A181" s="16" t="n">
        <f aca="false">A180+1</f>
        <v>42548</v>
      </c>
      <c r="B181" s="17" t="n">
        <v>0.329861111111111</v>
      </c>
      <c r="C181" s="17" t="n">
        <v>0.59375</v>
      </c>
      <c r="D181" s="17"/>
      <c r="E181" s="17"/>
      <c r="F181" s="17"/>
      <c r="G181" s="17"/>
      <c r="H181" s="17"/>
      <c r="I181" s="17"/>
      <c r="J181" s="18" t="n">
        <f aca="false">IF(OR(B181="",(WEEKDAY(A181,1)=1),(WEEKDAY(A181,1)=7), NOT(ISERROR(VLOOKUP($A181,'.'!$B$9:$B$21,1,0)))),0,'.'!$B$4)</f>
        <v>0.25</v>
      </c>
      <c r="K181" s="18" t="n">
        <f aca="false">(IF(TRIM(C181)="-",0,C181)-IF(TRIM(B181)="-",0,B181))+(IF(TRIM(E181)="-",0,E181)-IF(TRIM(D181)="-",0,D181))+(IF(TRIM(G181)="-",0,G181)-IF(TRIM(F181)="-",0,F181))+(IF(TRIM(I181)="-",0,I181)-IF(TRIM(H181)="-",0,H181))</f>
        <v>0.263888888888889</v>
      </c>
      <c r="L181" s="18" t="n">
        <f aca="false">IF(K181&gt;=J181,(IF((K181-J181)&gt;0.0075,K181-J181,0)),0) * IF(NOT(ISERROR(VLOOKUP($A181,'.'!$B$9:$B$21,1,0))),'.'!$E$4,IF((WEEKDAY($A181,1)=7),'.'!$C$4,IF((WEEKDAY($A181,1)=1),'.'!$D$4,1)))</f>
        <v>0.0138888888888889</v>
      </c>
      <c r="M181" s="18" t="n">
        <f aca="false">IF(J181&gt;=K181,(IF((J181-K181)&gt;0.0075,J181-K181,0)),0)</f>
        <v>0</v>
      </c>
      <c r="N181" s="17" t="str">
        <f aca="false">IFERROR(VLOOKUP($A181,'.'!$B$9:$C$21,2,0),"")</f>
        <v/>
      </c>
      <c r="O181" s="10"/>
      <c r="P181" s="10"/>
      <c r="Q181" s="10"/>
      <c r="R181" s="10"/>
      <c r="S181" s="10"/>
      <c r="T181" s="0"/>
      <c r="U181" s="0"/>
      <c r="AC181" s="0"/>
    </row>
    <row r="182" customFormat="false" ht="14.05" hidden="false" customHeight="false" outlineLevel="0" collapsed="false">
      <c r="A182" s="16" t="n">
        <f aca="false">A181+1</f>
        <v>42549</v>
      </c>
      <c r="B182" s="17" t="n">
        <v>0.329861111111111</v>
      </c>
      <c r="C182" s="17" t="n">
        <v>0.590277777777778</v>
      </c>
      <c r="D182" s="17"/>
      <c r="E182" s="17"/>
      <c r="F182" s="17"/>
      <c r="G182" s="17"/>
      <c r="H182" s="17"/>
      <c r="I182" s="17"/>
      <c r="J182" s="18" t="n">
        <f aca="false">IF(OR(B182="",(WEEKDAY(A182,1)=1),(WEEKDAY(A182,1)=7), NOT(ISERROR(VLOOKUP($A182,'.'!$B$9:$B$21,1,0)))),0,'.'!$B$4)</f>
        <v>0.25</v>
      </c>
      <c r="K182" s="18" t="n">
        <f aca="false">(IF(TRIM(C182)="-",0,C182)-IF(TRIM(B182)="-",0,B182))+(IF(TRIM(E182)="-",0,E182)-IF(TRIM(D182)="-",0,D182))+(IF(TRIM(G182)="-",0,G182)-IF(TRIM(F182)="-",0,F182))+(IF(TRIM(I182)="-",0,I182)-IF(TRIM(H182)="-",0,H182))</f>
        <v>0.260416666666667</v>
      </c>
      <c r="L182" s="18" t="n">
        <f aca="false">IF(K182&gt;=J182,(IF((K182-J182)&gt;0.0075,K182-J182,0)),0) * IF(NOT(ISERROR(VLOOKUP($A182,'.'!$B$9:$B$21,1,0))),'.'!$E$4,IF((WEEKDAY($A182,1)=7),'.'!$C$4,IF((WEEKDAY($A182,1)=1),'.'!$D$4,1)))</f>
        <v>0.0104166666666667</v>
      </c>
      <c r="M182" s="18" t="n">
        <f aca="false">IF(J182&gt;=K182,(IF((J182-K182)&gt;0.0075,J182-K182,0)),0)</f>
        <v>0</v>
      </c>
      <c r="N182" s="17" t="str">
        <f aca="false">IFERROR(VLOOKUP($A182,'.'!$B$9:$C$21,2,0),"")</f>
        <v/>
      </c>
      <c r="O182" s="23" t="n">
        <f aca="false">SUM(L154:L183)</f>
        <v>0.284722222222223</v>
      </c>
      <c r="P182" s="23" t="n">
        <f aca="false">SUM(M154:M183)</f>
        <v>0.0104166666666669</v>
      </c>
      <c r="Q182" s="8" t="n">
        <f aca="false">IF(O182&gt;P182,1,0)</f>
        <v>1</v>
      </c>
      <c r="R182" s="10"/>
      <c r="S182" s="8" t="n">
        <f aca="false">IF(Q182=S152,Q182,IF(S153&gt;Q183,S152,Q182))</f>
        <v>1</v>
      </c>
      <c r="T182" s="0"/>
      <c r="U182" s="0"/>
      <c r="AC182" s="0"/>
    </row>
    <row r="183" customFormat="false" ht="14.05" hidden="false" customHeight="false" outlineLevel="0" collapsed="false">
      <c r="A183" s="16" t="n">
        <f aca="false">A182+1</f>
        <v>42550</v>
      </c>
      <c r="B183" s="17" t="n">
        <v>0.336805555555556</v>
      </c>
      <c r="C183" s="17" t="n">
        <v>0.586805555555556</v>
      </c>
      <c r="D183" s="17"/>
      <c r="E183" s="17"/>
      <c r="F183" s="17"/>
      <c r="G183" s="17"/>
      <c r="H183" s="17"/>
      <c r="I183" s="17"/>
      <c r="J183" s="18" t="n">
        <f aca="false">IF(OR(B183="",(WEEKDAY(A183,1)=1),(WEEKDAY(A183,1)=7), NOT(ISERROR(VLOOKUP($A183,'.'!$B$9:$B$21,1,0)))),0,'.'!$B$4)</f>
        <v>0.25</v>
      </c>
      <c r="K183" s="18" t="n">
        <f aca="false">(IF(TRIM(C183)="-",0,C183)-IF(TRIM(B183)="-",0,B183))+(IF(TRIM(E183)="-",0,E183)-IF(TRIM(D183)="-",0,D183))+(IF(TRIM(G183)="-",0,G183)-IF(TRIM(F183)="-",0,F183))+(IF(TRIM(I183)="-",0,I183)-IF(TRIM(H183)="-",0,H183))</f>
        <v>0.25</v>
      </c>
      <c r="L183" s="18" t="n">
        <f aca="false">IF(K183&gt;=J183,(IF((K183-J183)&gt;0.0075,K183-J183,0)),0) * IF(NOT(ISERROR(VLOOKUP($A183,'.'!$B$9:$B$21,1,0))),'.'!$E$4,IF((WEEKDAY($A183,1)=7),'.'!$C$4,IF((WEEKDAY($A183,1)=1),'.'!$D$4,1)))</f>
        <v>0</v>
      </c>
      <c r="M183" s="18" t="n">
        <f aca="false">IF(J183&gt;=K183,(IF((J183-K183)&gt;0.0075,J183-K183,0)),0)</f>
        <v>0</v>
      </c>
      <c r="N183" s="17" t="str">
        <f aca="false">IFERROR(VLOOKUP($A183,'.'!$B$9:$C$21,2,0),"")</f>
        <v/>
      </c>
      <c r="O183" s="23" t="n">
        <f aca="false">SUM(L155:L184)</f>
        <v>0.284722222222223</v>
      </c>
      <c r="P183" s="23" t="n">
        <f aca="false">SUM(M155:M184)</f>
        <v>0.0104166666666669</v>
      </c>
      <c r="Q183" s="8" t="n">
        <f aca="false">IF(O183&gt;P183,1,0)</f>
        <v>1</v>
      </c>
      <c r="R183" s="10"/>
      <c r="S183" s="8" t="n">
        <f aca="false">IF(Q183=S153,Q183,IF(S154&gt;Q184,S153,Q183))</f>
        <v>1</v>
      </c>
      <c r="T183" s="0"/>
      <c r="U183" s="0"/>
      <c r="AC183" s="0"/>
    </row>
    <row r="184" customFormat="false" ht="14.05" hidden="false" customHeight="false" outlineLevel="0" collapsed="false">
      <c r="A184" s="16" t="n">
        <f aca="false">A183+1</f>
        <v>42551</v>
      </c>
      <c r="B184" s="17" t="n">
        <v>0.333333333333333</v>
      </c>
      <c r="C184" s="17" t="n">
        <v>0.583333333333333</v>
      </c>
      <c r="D184" s="17"/>
      <c r="E184" s="17"/>
      <c r="F184" s="17"/>
      <c r="G184" s="17"/>
      <c r="H184" s="17"/>
      <c r="I184" s="17"/>
      <c r="J184" s="18" t="n">
        <f aca="false">IF(OR(B184="",(WEEKDAY(A184,1)=1),(WEEKDAY(A184,1)=7), NOT(ISERROR(VLOOKUP($A184,'.'!$B$9:$B$21,1,0)))),0,'.'!$B$4)</f>
        <v>0.25</v>
      </c>
      <c r="K184" s="18" t="n">
        <f aca="false">(IF(TRIM(C184)="-",0,C184)-IF(TRIM(B184)="-",0,B184))+(IF(TRIM(E184)="-",0,E184)-IF(TRIM(D184)="-",0,D184))+(IF(TRIM(G184)="-",0,G184)-IF(TRIM(F184)="-",0,F184))+(IF(TRIM(I184)="-",0,I184)-IF(TRIM(H184)="-",0,H184))</f>
        <v>0.25</v>
      </c>
      <c r="L184" s="18" t="n">
        <f aca="false">IF(K184&gt;=J184,(IF((K184-J184)&gt;0.0075,K184-J184,0)),0) * IF(NOT(ISERROR(VLOOKUP($A184,'.'!$B$9:$B$21,1,0))),'.'!$E$4,IF((WEEKDAY($A184,1)=7),'.'!$C$4,IF((WEEKDAY($A184,1)=1),'.'!$D$4,1)))</f>
        <v>0</v>
      </c>
      <c r="M184" s="18" t="n">
        <f aca="false">IF(J184&gt;=K184,(IF((J184-K184)&gt;0.0075,J184-K184,0)),0)</f>
        <v>0</v>
      </c>
      <c r="N184" s="17" t="str">
        <f aca="false">IFERROR(VLOOKUP($A184,'.'!$B$9:$C$21,2,0),"")</f>
        <v/>
      </c>
      <c r="O184" s="39" t="s">
        <v>15</v>
      </c>
      <c r="P184" s="39"/>
      <c r="Q184" s="37" t="n">
        <f aca="false">IF(O183&gt;P183,O183-P183,P183-O183)</f>
        <v>0.274305555555556</v>
      </c>
      <c r="R184" s="36" t="s">
        <v>16</v>
      </c>
      <c r="S184" s="37" t="n">
        <f aca="false">IF(Q183=S153,S154+Q184,IF(S154&gt;Q184,S154-Q184,Q184-S154))</f>
        <v>0.413194444444445</v>
      </c>
      <c r="T184" s="0"/>
      <c r="U184" s="0"/>
      <c r="AC184" s="0"/>
    </row>
    <row r="185" customFormat="false" ht="14.05" hidden="false" customHeight="false" outlineLevel="0" collapsed="false">
      <c r="A185" s="16" t="n">
        <f aca="false">A184+1</f>
        <v>42552</v>
      </c>
      <c r="B185" s="17" t="n">
        <v>0.333333333333333</v>
      </c>
      <c r="C185" s="17" t="n">
        <v>0.569444444444444</v>
      </c>
      <c r="D185" s="17"/>
      <c r="E185" s="17"/>
      <c r="F185" s="17"/>
      <c r="G185" s="17"/>
      <c r="H185" s="17"/>
      <c r="I185" s="17"/>
      <c r="J185" s="18" t="n">
        <f aca="false">IF(OR(B185="",(WEEKDAY(A185,1)=1),(WEEKDAY(A185,1)=7), NOT(ISERROR(VLOOKUP($A185,'.'!$B$9:$B$21,1,0)))),0,'.'!$B$4)</f>
        <v>0.25</v>
      </c>
      <c r="K185" s="18" t="n">
        <f aca="false">(IF(TRIM(C185)="-",0,C185)-IF(TRIM(B185)="-",0,B185))+(IF(TRIM(E185)="-",0,E185)-IF(TRIM(D185)="-",0,D185))+(IF(TRIM(G185)="-",0,G185)-IF(TRIM(F185)="-",0,F185))+(IF(TRIM(I185)="-",0,I185)-IF(TRIM(H185)="-",0,H185))</f>
        <v>0.236111111111111</v>
      </c>
      <c r="L185" s="18" t="n">
        <f aca="false">IF(K185&gt;=J185,(IF((K185-J185)&gt;0.0075,K185-J185,0)),0) * IF(NOT(ISERROR(VLOOKUP($A185,'.'!$B$9:$B$21,1,0))),'.'!$E$4,IF((WEEKDAY($A185,1)=7),'.'!$C$4,IF((WEEKDAY($A185,1)=1),'.'!$D$4,1)))</f>
        <v>0</v>
      </c>
      <c r="M185" s="18" t="n">
        <f aca="false">IF(J185&gt;=K185,(IF((J185-K185)&gt;0.0075,J185-K185,0)),0)</f>
        <v>0.0138888888888886</v>
      </c>
      <c r="N185" s="17" t="str">
        <f aca="false">IFERROR(VLOOKUP($A185,'.'!$B$9:$C$21,2,0),"")</f>
        <v/>
      </c>
      <c r="O185" s="7"/>
      <c r="P185" s="7"/>
      <c r="Q185" s="33"/>
      <c r="R185" s="10"/>
      <c r="S185" s="10"/>
      <c r="T185" s="0"/>
      <c r="U185" s="0"/>
      <c r="AC185" s="0"/>
    </row>
    <row r="186" customFormat="false" ht="12.8" hidden="false" customHeight="false" outlineLevel="0" collapsed="false">
      <c r="A186" s="16" t="n">
        <f aca="false">A185+1</f>
        <v>42553</v>
      </c>
      <c r="B186" s="17"/>
      <c r="C186" s="17"/>
      <c r="D186" s="17"/>
      <c r="E186" s="17"/>
      <c r="F186" s="17"/>
      <c r="G186" s="17"/>
      <c r="H186" s="17"/>
      <c r="I186" s="17"/>
      <c r="J186" s="18" t="n">
        <f aca="false">IF(OR(B186="",(WEEKDAY(A186,1)=1),(WEEKDAY(A186,1)=7), NOT(ISERROR(VLOOKUP($A186,'.'!$B$9:$B$21,1,0)))),0,'.'!$B$4)</f>
        <v>0</v>
      </c>
      <c r="K186" s="18" t="n">
        <f aca="false">(IF(TRIM(C186)="-",0,C186)-IF(TRIM(B186)="-",0,B186))+(IF(TRIM(E186)="-",0,E186)-IF(TRIM(D186)="-",0,D186))+(IF(TRIM(G186)="-",0,G186)-IF(TRIM(F186)="-",0,F186))+(IF(TRIM(I186)="-",0,I186)-IF(TRIM(H186)="-",0,H186))</f>
        <v>0</v>
      </c>
      <c r="L186" s="18" t="n">
        <f aca="false">IF(K186&gt;=J186,(IF((K186-J186)&gt;0.0075,K186-J186,0)),0) * IF(NOT(ISERROR(VLOOKUP($A186,'.'!$B$9:$B$21,1,0))),'.'!$E$4,IF((WEEKDAY($A186,1)=7),'.'!$C$4,IF((WEEKDAY($A186,1)=1),'.'!$D$4,1)))</f>
        <v>0</v>
      </c>
      <c r="M186" s="18" t="n">
        <f aca="false">IF(J186&gt;=K186,(IF((J186-K186)&gt;0.0075,J186-K186,0)),0)</f>
        <v>0</v>
      </c>
      <c r="N186" s="17" t="str">
        <f aca="false">IFERROR(VLOOKUP($A186,'.'!$B$9:$C$21,2,0),"")</f>
        <v/>
      </c>
      <c r="O186" s="23"/>
      <c r="P186" s="23"/>
      <c r="Q186" s="34"/>
      <c r="R186" s="10"/>
      <c r="S186" s="10"/>
      <c r="T186" s="0"/>
      <c r="U186" s="0"/>
      <c r="AC186" s="0"/>
    </row>
    <row r="187" customFormat="false" ht="11.25" hidden="false" customHeight="false" outlineLevel="0" collapsed="false">
      <c r="A187" s="16" t="n">
        <f aca="false">A186+1</f>
        <v>42554</v>
      </c>
      <c r="B187" s="17"/>
      <c r="C187" s="17"/>
      <c r="D187" s="17"/>
      <c r="E187" s="17"/>
      <c r="F187" s="17"/>
      <c r="G187" s="17"/>
      <c r="H187" s="17"/>
      <c r="I187" s="17"/>
      <c r="J187" s="18" t="n">
        <f aca="false">IF(OR(B187="",(WEEKDAY(A187,1)=1),(WEEKDAY(A187,1)=7), NOT(ISERROR(VLOOKUP($A187,'.'!$B$9:$B$21,1,0)))),0,'.'!$B$4)</f>
        <v>0</v>
      </c>
      <c r="K187" s="18" t="n">
        <f aca="false">(IF(TRIM(C187)="-",0,C187)-IF(TRIM(B187)="-",0,B187))+(IF(TRIM(E187)="-",0,E187)-IF(TRIM(D187)="-",0,D187))+(IF(TRIM(G187)="-",0,G187)-IF(TRIM(F187)="-",0,F187))+(IF(TRIM(I187)="-",0,I187)-IF(TRIM(H187)="-",0,H187))</f>
        <v>0</v>
      </c>
      <c r="L187" s="18" t="n">
        <f aca="false">IF(K187&gt;=J187,(IF((K187-J187)&gt;0.0075,K187-J187,0)),0) * IF(NOT(ISERROR(VLOOKUP($A187,'.'!$B$9:$B$21,1,0))),'.'!$E$4,IF((WEEKDAY($A187,1)=7),'.'!$C$4,IF((WEEKDAY($A187,1)=1),'.'!$D$4,1)))</f>
        <v>0</v>
      </c>
      <c r="M187" s="18" t="n">
        <f aca="false">IF(J187&gt;=K187,(IF((J187-K187)&gt;0.0075,J187-K187,0)),0)</f>
        <v>0</v>
      </c>
      <c r="N187" s="17" t="str">
        <f aca="false">IFERROR(VLOOKUP($A187,'.'!$B$9:$C$21,2,0),"")</f>
        <v/>
      </c>
      <c r="O187" s="10"/>
      <c r="P187" s="10"/>
      <c r="Q187" s="10"/>
      <c r="R187" s="10"/>
      <c r="S187" s="10"/>
      <c r="T187" s="0"/>
      <c r="U187" s="0"/>
      <c r="AC187" s="0"/>
    </row>
    <row r="188" customFormat="false" ht="14.05" hidden="false" customHeight="false" outlineLevel="0" collapsed="false">
      <c r="A188" s="16" t="n">
        <f aca="false">A187+1</f>
        <v>42555</v>
      </c>
      <c r="B188" s="17" t="n">
        <v>0.329861111111111</v>
      </c>
      <c r="C188" s="17" t="n">
        <v>0.579861111111111</v>
      </c>
      <c r="D188" s="17"/>
      <c r="E188" s="17"/>
      <c r="F188" s="17"/>
      <c r="G188" s="17"/>
      <c r="H188" s="17"/>
      <c r="I188" s="17"/>
      <c r="J188" s="18" t="n">
        <f aca="false">IF(OR(B188="",(WEEKDAY(A188,1)=1),(WEEKDAY(A188,1)=7), NOT(ISERROR(VLOOKUP($A188,'.'!$B$9:$B$21,1,0)))),0,'.'!$B$4)</f>
        <v>0.25</v>
      </c>
      <c r="K188" s="18" t="n">
        <f aca="false">(IF(TRIM(C188)="-",0,C188)-IF(TRIM(B188)="-",0,B188))+(IF(TRIM(E188)="-",0,E188)-IF(TRIM(D188)="-",0,D188))+(IF(TRIM(G188)="-",0,G188)-IF(TRIM(F188)="-",0,F188))+(IF(TRIM(I188)="-",0,I188)-IF(TRIM(H188)="-",0,H188))</f>
        <v>0.25</v>
      </c>
      <c r="L188" s="18" t="n">
        <f aca="false">IF(K188&gt;=J188,(IF((K188-J188)&gt;0.0075,K188-J188,0)),0) * IF(NOT(ISERROR(VLOOKUP($A188,'.'!$B$9:$B$21,1,0))),'.'!$E$4,IF((WEEKDAY($A188,1)=7),'.'!$C$4,IF((WEEKDAY($A188,1)=1),'.'!$D$4,1)))</f>
        <v>0</v>
      </c>
      <c r="M188" s="18" t="n">
        <f aca="false">IF(J188&gt;=K188,(IF((J188-K188)&gt;0.0075,J188-K188,0)),0)</f>
        <v>0</v>
      </c>
      <c r="N188" s="17" t="str">
        <f aca="false">IFERROR(VLOOKUP($A188,'.'!$B$9:$C$21,2,0),"")</f>
        <v/>
      </c>
      <c r="O188" s="10"/>
      <c r="P188" s="10"/>
      <c r="Q188" s="10"/>
      <c r="R188" s="10"/>
      <c r="S188" s="10"/>
      <c r="T188" s="0"/>
      <c r="U188" s="0"/>
      <c r="AC188" s="0"/>
    </row>
    <row r="189" customFormat="false" ht="13.4" hidden="false" customHeight="false" outlineLevel="0" collapsed="false">
      <c r="A189" s="16" t="n">
        <f aca="false">A188+1</f>
        <v>42556</v>
      </c>
      <c r="B189" s="17" t="n">
        <v>0.329861111111111</v>
      </c>
      <c r="C189" s="17" t="n">
        <v>0.586805555555556</v>
      </c>
      <c r="D189" s="17"/>
      <c r="E189" s="17"/>
      <c r="F189" s="17"/>
      <c r="G189" s="17"/>
      <c r="H189" s="17"/>
      <c r="I189" s="17"/>
      <c r="J189" s="18" t="n">
        <f aca="false">IF(OR(B189="",(WEEKDAY(A189,1)=1),(WEEKDAY(A189,1)=7), NOT(ISERROR(VLOOKUP($A189,'.'!$B$9:$B$21,1,0)))),0,'.'!$B$4)</f>
        <v>0.25</v>
      </c>
      <c r="K189" s="18" t="n">
        <f aca="false">(IF(TRIM(C189)="-",0,C189)-IF(TRIM(B189)="-",0,B189))+(IF(TRIM(E189)="-",0,E189)-IF(TRIM(D189)="-",0,D189))+(IF(TRIM(G189)="-",0,G189)-IF(TRIM(F189)="-",0,F189))+(IF(TRIM(I189)="-",0,I189)-IF(TRIM(H189)="-",0,H189))</f>
        <v>0.256944444444444</v>
      </c>
      <c r="L189" s="18" t="n">
        <f aca="false">IF(K189&gt;=J189,(IF((K189-J189)&gt;0.0075,K189-J189,0)),0) * IF(NOT(ISERROR(VLOOKUP($A189,'.'!$B$9:$B$21,1,0))),'.'!$E$4,IF((WEEKDAY($A189,1)=7),'.'!$C$4,IF((WEEKDAY($A189,1)=1),'.'!$D$4,1)))</f>
        <v>0</v>
      </c>
      <c r="M189" s="18" t="n">
        <f aca="false">IF(J189&gt;=K189,(IF((J189-K189)&gt;0.0075,J189-K189,0)),0)</f>
        <v>0</v>
      </c>
      <c r="N189" s="17" t="str">
        <f aca="false">IFERROR(VLOOKUP($A189,'.'!$B$9:$C$21,2,0),"")</f>
        <v/>
      </c>
      <c r="O189" s="7"/>
      <c r="P189" s="7"/>
      <c r="Q189" s="33"/>
      <c r="R189" s="10"/>
      <c r="S189" s="10"/>
      <c r="T189" s="0"/>
      <c r="U189" s="0"/>
      <c r="AC189" s="0"/>
    </row>
    <row r="190" customFormat="false" ht="14.05" hidden="false" customHeight="false" outlineLevel="0" collapsed="false">
      <c r="A190" s="16" t="n">
        <f aca="false">A189+1</f>
        <v>42557</v>
      </c>
      <c r="B190" s="17" t="n">
        <v>0.340277777777778</v>
      </c>
      <c r="C190" s="17" t="n">
        <v>0.586805555555556</v>
      </c>
      <c r="D190" s="17"/>
      <c r="E190" s="17"/>
      <c r="F190" s="17"/>
      <c r="G190" s="17"/>
      <c r="H190" s="17"/>
      <c r="I190" s="17"/>
      <c r="J190" s="18" t="n">
        <f aca="false">IF(OR(B190="",(WEEKDAY(A190,1)=1),(WEEKDAY(A190,1)=7), NOT(ISERROR(VLOOKUP($A190,'.'!$B$9:$B$21,1,0)))),0,'.'!$B$4)</f>
        <v>0.25</v>
      </c>
      <c r="K190" s="18" t="n">
        <f aca="false">(IF(TRIM(C190)="-",0,C190)-IF(TRIM(B190)="-",0,B190))+(IF(TRIM(E190)="-",0,E190)-IF(TRIM(D190)="-",0,D190))+(IF(TRIM(G190)="-",0,G190)-IF(TRIM(F190)="-",0,F190))+(IF(TRIM(I190)="-",0,I190)-IF(TRIM(H190)="-",0,H190))</f>
        <v>0.246527777777778</v>
      </c>
      <c r="L190" s="18" t="n">
        <f aca="false">IF(K190&gt;=J190,(IF((K190-J190)&gt;0.0075,K190-J190,0)),0) * IF(NOT(ISERROR(VLOOKUP($A190,'.'!$B$9:$B$21,1,0))),'.'!$E$4,IF((WEEKDAY($A190,1)=7),'.'!$C$4,IF((WEEKDAY($A190,1)=1),'.'!$D$4,1)))</f>
        <v>0</v>
      </c>
      <c r="M190" s="18" t="n">
        <f aca="false">IF(J190&gt;=K190,(IF((J190-K190)&gt;0.0075,J190-K190,0)),0)</f>
        <v>0</v>
      </c>
      <c r="N190" s="17" t="str">
        <f aca="false">IFERROR(VLOOKUP($A190,'.'!$B$9:$C$21,2,0),"")</f>
        <v/>
      </c>
      <c r="O190" s="7"/>
      <c r="P190" s="7"/>
      <c r="Q190" s="33"/>
      <c r="R190" s="10"/>
      <c r="S190" s="10"/>
      <c r="T190" s="0"/>
      <c r="U190" s="0"/>
      <c r="AC190" s="0"/>
    </row>
    <row r="191" customFormat="false" ht="14.05" hidden="false" customHeight="false" outlineLevel="0" collapsed="false">
      <c r="A191" s="16" t="n">
        <f aca="false">A190+1</f>
        <v>42558</v>
      </c>
      <c r="B191" s="17" t="n">
        <v>0.329861111111111</v>
      </c>
      <c r="C191" s="17" t="n">
        <v>0.59375</v>
      </c>
      <c r="D191" s="17"/>
      <c r="E191" s="17"/>
      <c r="F191" s="17"/>
      <c r="G191" s="17"/>
      <c r="H191" s="17"/>
      <c r="I191" s="17"/>
      <c r="J191" s="18" t="n">
        <f aca="false">IF(OR(B191="",(WEEKDAY(A191,1)=1),(WEEKDAY(A191,1)=7), NOT(ISERROR(VLOOKUP($A191,'.'!$B$9:$B$21,1,0)))),0,'.'!$B$4)</f>
        <v>0.25</v>
      </c>
      <c r="K191" s="18" t="n">
        <f aca="false">(IF(TRIM(C191)="-",0,C191)-IF(TRIM(B191)="-",0,B191))+(IF(TRIM(E191)="-",0,E191)-IF(TRIM(D191)="-",0,D191))+(IF(TRIM(G191)="-",0,G191)-IF(TRIM(F191)="-",0,F191))+(IF(TRIM(I191)="-",0,I191)-IF(TRIM(H191)="-",0,H191))</f>
        <v>0.263888888888889</v>
      </c>
      <c r="L191" s="18" t="n">
        <f aca="false">IF(K191&gt;=J191,(IF((K191-J191)&gt;0.0075,K191-J191,0)),0) * IF(NOT(ISERROR(VLOOKUP($A191,'.'!$B$9:$B$21,1,0))),'.'!$E$4,IF((WEEKDAY($A191,1)=7),'.'!$C$4,IF((WEEKDAY($A191,1)=1),'.'!$D$4,1)))</f>
        <v>0.013888888888889</v>
      </c>
      <c r="M191" s="18" t="n">
        <f aca="false">IF(J191&gt;=K191,(IF((J191-K191)&gt;0.0075,J191-K191,0)),0)</f>
        <v>0</v>
      </c>
      <c r="N191" s="17" t="str">
        <f aca="false">IFERROR(VLOOKUP($A191,'.'!$B$9:$C$21,2,0),"")</f>
        <v/>
      </c>
      <c r="O191" s="23"/>
      <c r="P191" s="23"/>
      <c r="Q191" s="34"/>
      <c r="R191" s="10"/>
      <c r="S191" s="10"/>
      <c r="T191" s="0"/>
      <c r="U191" s="0"/>
      <c r="AC191" s="0"/>
    </row>
    <row r="192" customFormat="false" ht="14.05" hidden="false" customHeight="false" outlineLevel="0" collapsed="false">
      <c r="A192" s="16" t="n">
        <f aca="false">A191+1</f>
        <v>42559</v>
      </c>
      <c r="B192" s="17" t="n">
        <v>0.333333333333333</v>
      </c>
      <c r="C192" s="17" t="n">
        <v>0.59375</v>
      </c>
      <c r="D192" s="17"/>
      <c r="E192" s="17"/>
      <c r="F192" s="17"/>
      <c r="G192" s="17"/>
      <c r="H192" s="17"/>
      <c r="I192" s="17"/>
      <c r="J192" s="18" t="n">
        <f aca="false">IF(OR(B192="",(WEEKDAY(A192,1)=1),(WEEKDAY(A192,1)=7), NOT(ISERROR(VLOOKUP($A192,'.'!$B$9:$B$21,1,0)))),0,'.'!$B$4)</f>
        <v>0.25</v>
      </c>
      <c r="K192" s="18" t="n">
        <f aca="false">(IF(TRIM(C192)="-",0,C192)-IF(TRIM(B192)="-",0,B192))+(IF(TRIM(E192)="-",0,E192)-IF(TRIM(D192)="-",0,D192))+(IF(TRIM(G192)="-",0,G192)-IF(TRIM(F192)="-",0,F192))+(IF(TRIM(I192)="-",0,I192)-IF(TRIM(H192)="-",0,H192))</f>
        <v>0.260416666666667</v>
      </c>
      <c r="L192" s="18" t="n">
        <f aca="false">IF(K192&gt;=J192,(IF((K192-J192)&gt;0.0075,K192-J192,0)),0) * IF(NOT(ISERROR(VLOOKUP($A192,'.'!$B$9:$B$21,1,0))),'.'!$E$4,IF((WEEKDAY($A192,1)=7),'.'!$C$4,IF((WEEKDAY($A192,1)=1),'.'!$D$4,1)))</f>
        <v>0.0104166666666667</v>
      </c>
      <c r="M192" s="18" t="n">
        <f aca="false">IF(J192&gt;=K192,(IF((J192-K192)&gt;0.0075,J192-K192,0)),0)</f>
        <v>0</v>
      </c>
      <c r="N192" s="17" t="str">
        <f aca="false">IFERROR(VLOOKUP($A192,'.'!$B$9:$C$21,2,0),"")</f>
        <v/>
      </c>
      <c r="O192" s="7"/>
      <c r="P192" s="7"/>
      <c r="Q192" s="33"/>
      <c r="R192" s="10"/>
      <c r="S192" s="10"/>
      <c r="T192" s="0"/>
      <c r="U192" s="0"/>
      <c r="AC192" s="0"/>
    </row>
    <row r="193" customFormat="false" ht="12.8" hidden="false" customHeight="false" outlineLevel="0" collapsed="false">
      <c r="A193" s="16" t="n">
        <f aca="false">A192+1</f>
        <v>42560</v>
      </c>
      <c r="B193" s="17"/>
      <c r="C193" s="17"/>
      <c r="D193" s="17"/>
      <c r="E193" s="17"/>
      <c r="F193" s="17"/>
      <c r="G193" s="17"/>
      <c r="H193" s="17"/>
      <c r="I193" s="17"/>
      <c r="J193" s="18" t="n">
        <f aca="false">IF(OR(B193="",(WEEKDAY(A193,1)=1),(WEEKDAY(A193,1)=7), NOT(ISERROR(VLOOKUP($A193,'.'!$B$9:$B$21,1,0)))),0,'.'!$B$4)</f>
        <v>0</v>
      </c>
      <c r="K193" s="18" t="n">
        <f aca="false">(IF(TRIM(C193)="-",0,C193)-IF(TRIM(B193)="-",0,B193))+(IF(TRIM(E193)="-",0,E193)-IF(TRIM(D193)="-",0,D193))+(IF(TRIM(G193)="-",0,G193)-IF(TRIM(F193)="-",0,F193))+(IF(TRIM(I193)="-",0,I193)-IF(TRIM(H193)="-",0,H193))</f>
        <v>0</v>
      </c>
      <c r="L193" s="18" t="n">
        <f aca="false">IF(K193&gt;=J193,(IF((K193-J193)&gt;0.0075,K193-J193,0)),0) * IF(NOT(ISERROR(VLOOKUP($A193,'.'!$B$9:$B$21,1,0))),'.'!$E$4,IF((WEEKDAY($A193,1)=7),'.'!$C$4,IF((WEEKDAY($A193,1)=1),'.'!$D$4,1)))</f>
        <v>0</v>
      </c>
      <c r="M193" s="18" t="n">
        <f aca="false">IF(J193&gt;=K193,(IF((J193-K193)&gt;0.0075,J193-K193,0)),0)</f>
        <v>0</v>
      </c>
      <c r="N193" s="17" t="str">
        <f aca="false">IFERROR(VLOOKUP($A193,'.'!$B$9:$C$21,2,0),"")</f>
        <v>Revolução constitucionalista</v>
      </c>
      <c r="O193" s="23"/>
      <c r="P193" s="23"/>
      <c r="Q193" s="34"/>
      <c r="R193" s="10"/>
      <c r="S193" s="10"/>
      <c r="T193" s="0"/>
      <c r="U193" s="0"/>
      <c r="AC193" s="0"/>
    </row>
    <row r="194" customFormat="false" ht="11.25" hidden="false" customHeight="false" outlineLevel="0" collapsed="false">
      <c r="A194" s="16" t="n">
        <f aca="false">A193+1</f>
        <v>42561</v>
      </c>
      <c r="B194" s="17"/>
      <c r="C194" s="17"/>
      <c r="D194" s="17"/>
      <c r="E194" s="17"/>
      <c r="F194" s="17"/>
      <c r="G194" s="17"/>
      <c r="H194" s="17"/>
      <c r="I194" s="17"/>
      <c r="J194" s="18" t="n">
        <f aca="false">IF(OR(B194="",(WEEKDAY(A194,1)=1),(WEEKDAY(A194,1)=7), NOT(ISERROR(VLOOKUP($A194,'.'!$B$9:$B$21,1,0)))),0,'.'!$B$4)</f>
        <v>0</v>
      </c>
      <c r="K194" s="18" t="n">
        <f aca="false">(IF(TRIM(C194)="-",0,C194)-IF(TRIM(B194)="-",0,B194))+(IF(TRIM(E194)="-",0,E194)-IF(TRIM(D194)="-",0,D194))+(IF(TRIM(G194)="-",0,G194)-IF(TRIM(F194)="-",0,F194))+(IF(TRIM(I194)="-",0,I194)-IF(TRIM(H194)="-",0,H194))</f>
        <v>0</v>
      </c>
      <c r="L194" s="18" t="n">
        <f aca="false">IF(K194&gt;=J194,(IF((K194-J194)&gt;0.0075,K194-J194,0)),0) * IF(NOT(ISERROR(VLOOKUP($A194,'.'!$B$9:$B$21,1,0))),'.'!$E$4,IF((WEEKDAY($A194,1)=7),'.'!$C$4,IF((WEEKDAY($A194,1)=1),'.'!$D$4,1)))</f>
        <v>0</v>
      </c>
      <c r="M194" s="18" t="n">
        <f aca="false">IF(J194&gt;=K194,(IF((J194-K194)&gt;0.0075,J194-K194,0)),0)</f>
        <v>0</v>
      </c>
      <c r="N194" s="17" t="str">
        <f aca="false">IFERROR(VLOOKUP($A194,'.'!$B$9:$C$21,2,0),"")</f>
        <v/>
      </c>
      <c r="O194" s="10"/>
      <c r="P194" s="10"/>
      <c r="Q194" s="10"/>
      <c r="R194" s="10"/>
      <c r="S194" s="10"/>
      <c r="T194" s="0"/>
      <c r="U194" s="0"/>
      <c r="AC194" s="0"/>
    </row>
    <row r="195" customFormat="false" ht="14.05" hidden="false" customHeight="false" outlineLevel="0" collapsed="false">
      <c r="A195" s="16" t="n">
        <f aca="false">A194+1</f>
        <v>42562</v>
      </c>
      <c r="B195" s="17" t="n">
        <v>0.340277777777778</v>
      </c>
      <c r="C195" s="17" t="n">
        <v>0.590277777777778</v>
      </c>
      <c r="D195" s="17"/>
      <c r="E195" s="17"/>
      <c r="F195" s="17"/>
      <c r="G195" s="17"/>
      <c r="H195" s="17"/>
      <c r="I195" s="17"/>
      <c r="J195" s="18" t="n">
        <f aca="false">IF(OR(B195="",(WEEKDAY(A195,1)=1),(WEEKDAY(A195,1)=7), NOT(ISERROR(VLOOKUP($A195,'.'!$B$9:$B$21,1,0)))),0,'.'!$B$4)</f>
        <v>0.25</v>
      </c>
      <c r="K195" s="18" t="n">
        <f aca="false">(IF(TRIM(C195)="-",0,C195)-IF(TRIM(B195)="-",0,B195))+(IF(TRIM(E195)="-",0,E195)-IF(TRIM(D195)="-",0,D195))+(IF(TRIM(G195)="-",0,G195)-IF(TRIM(F195)="-",0,F195))+(IF(TRIM(I195)="-",0,I195)-IF(TRIM(H195)="-",0,H195))</f>
        <v>0.25</v>
      </c>
      <c r="L195" s="18" t="n">
        <f aca="false">IF(K195&gt;=J195,(IF((K195-J195)&gt;0.0075,K195-J195,0)),0) * IF(NOT(ISERROR(VLOOKUP($A195,'.'!$B$9:$B$21,1,0))),'.'!$E$4,IF((WEEKDAY($A195,1)=7),'.'!$C$4,IF((WEEKDAY($A195,1)=1),'.'!$D$4,1)))</f>
        <v>0</v>
      </c>
      <c r="M195" s="18" t="n">
        <f aca="false">IF(J195&gt;=K195,(IF((J195-K195)&gt;0.0075,J195-K195,0)),0)</f>
        <v>0</v>
      </c>
      <c r="N195" s="17" t="str">
        <f aca="false">IFERROR(VLOOKUP($A195,'.'!$B$9:$C$21,2,0),"")</f>
        <v/>
      </c>
      <c r="O195" s="43"/>
      <c r="P195" s="43"/>
      <c r="Q195" s="43"/>
      <c r="R195" s="43"/>
      <c r="S195" s="43"/>
      <c r="T195" s="0"/>
      <c r="U195" s="0"/>
      <c r="AC195" s="0"/>
    </row>
    <row r="196" customFormat="false" ht="14.05" hidden="false" customHeight="false" outlineLevel="0" collapsed="false">
      <c r="A196" s="16" t="n">
        <f aca="false">A195+1</f>
        <v>42563</v>
      </c>
      <c r="B196" s="17" t="n">
        <v>0.340277777777778</v>
      </c>
      <c r="C196" s="17" t="n">
        <v>0.586805555555556</v>
      </c>
      <c r="D196" s="17"/>
      <c r="E196" s="17"/>
      <c r="F196" s="17"/>
      <c r="G196" s="17"/>
      <c r="H196" s="17"/>
      <c r="I196" s="17"/>
      <c r="J196" s="18" t="n">
        <f aca="false">IF(OR(B196="",(WEEKDAY(A196,1)=1),(WEEKDAY(A196,1)=7), NOT(ISERROR(VLOOKUP($A196,'.'!$B$9:$B$21,1,0)))),0,'.'!$B$4)</f>
        <v>0.25</v>
      </c>
      <c r="K196" s="18" t="n">
        <f aca="false">(IF(TRIM(C196)="-",0,C196)-IF(TRIM(B196)="-",0,B196))+(IF(TRIM(E196)="-",0,E196)-IF(TRIM(D196)="-",0,D196))+(IF(TRIM(G196)="-",0,G196)-IF(TRIM(F196)="-",0,F196))+(IF(TRIM(I196)="-",0,I196)-IF(TRIM(H196)="-",0,H196))</f>
        <v>0.246527777777778</v>
      </c>
      <c r="L196" s="18" t="n">
        <f aca="false">IF(K196&gt;=J196,(IF((K196-J196)&gt;0.0075,K196-J196,0)),0) * IF(NOT(ISERROR(VLOOKUP($A196,'.'!$B$9:$B$21,1,0))),'.'!$E$4,IF((WEEKDAY($A196,1)=7),'.'!$C$4,IF((WEEKDAY($A196,1)=1),'.'!$D$4,1)))</f>
        <v>0</v>
      </c>
      <c r="M196" s="18" t="n">
        <f aca="false">IF(J196&gt;=K196,(IF((J196-K196)&gt;0.0075,J196-K196,0)),0)</f>
        <v>0</v>
      </c>
      <c r="N196" s="17" t="str">
        <f aca="false">IFERROR(VLOOKUP($A196,'.'!$B$9:$C$21,2,0),"")</f>
        <v/>
      </c>
      <c r="O196" s="44"/>
      <c r="P196" s="44"/>
      <c r="Q196" s="45"/>
      <c r="R196" s="42"/>
      <c r="S196" s="45"/>
      <c r="T196" s="0"/>
      <c r="U196" s="0"/>
      <c r="AC196" s="0"/>
    </row>
    <row r="197" customFormat="false" ht="14.05" hidden="false" customHeight="false" outlineLevel="0" collapsed="false">
      <c r="A197" s="16" t="n">
        <f aca="false">A196+1</f>
        <v>42564</v>
      </c>
      <c r="B197" s="17" t="n">
        <v>0.333333333333333</v>
      </c>
      <c r="C197" s="17" t="n">
        <v>0.583333333333333</v>
      </c>
      <c r="D197" s="17"/>
      <c r="E197" s="17"/>
      <c r="F197" s="17"/>
      <c r="G197" s="17"/>
      <c r="H197" s="17"/>
      <c r="I197" s="17"/>
      <c r="J197" s="18" t="n">
        <f aca="false">IF(OR(B197="",(WEEKDAY(A197,1)=1),(WEEKDAY(A197,1)=7), NOT(ISERROR(VLOOKUP($A197,'.'!$B$9:$B$21,1,0)))),0,'.'!$B$4)</f>
        <v>0.25</v>
      </c>
      <c r="K197" s="18" t="n">
        <f aca="false">(IF(TRIM(C197)="-",0,C197)-IF(TRIM(B197)="-",0,B197))+(IF(TRIM(E197)="-",0,E197)-IF(TRIM(D197)="-",0,D197))+(IF(TRIM(G197)="-",0,G197)-IF(TRIM(F197)="-",0,F197))+(IF(TRIM(I197)="-",0,I197)-IF(TRIM(H197)="-",0,H197))</f>
        <v>0.25</v>
      </c>
      <c r="L197" s="18" t="n">
        <f aca="false">IF(K197&gt;=J197,(IF((K197-J197)&gt;0.0075,K197-J197,0)),0) * IF(NOT(ISERROR(VLOOKUP($A197,'.'!$B$9:$B$21,1,0))),'.'!$E$4,IF((WEEKDAY($A197,1)=7),'.'!$C$4,IF((WEEKDAY($A197,1)=1),'.'!$D$4,1)))</f>
        <v>0</v>
      </c>
      <c r="M197" s="18" t="n">
        <f aca="false">IF(J197&gt;=K197,(IF((J197-K197)&gt;0.0075,J197-K197,0)),0)</f>
        <v>0</v>
      </c>
      <c r="N197" s="17" t="str">
        <f aca="false">IFERROR(VLOOKUP($A197,'.'!$B$9:$C$21,2,0),"")</f>
        <v/>
      </c>
      <c r="O197" s="46"/>
      <c r="P197" s="46"/>
      <c r="Q197" s="47"/>
      <c r="R197" s="48"/>
      <c r="S197" s="47"/>
      <c r="T197" s="0"/>
      <c r="U197" s="0"/>
      <c r="AC197" s="0"/>
    </row>
    <row r="198" customFormat="false" ht="14.05" hidden="false" customHeight="false" outlineLevel="0" collapsed="false">
      <c r="A198" s="16" t="n">
        <f aca="false">A197+1</f>
        <v>42565</v>
      </c>
      <c r="B198" s="17" t="n">
        <v>0.329861111111111</v>
      </c>
      <c r="C198" s="17" t="n">
        <v>0.576388888888889</v>
      </c>
      <c r="D198" s="17"/>
      <c r="E198" s="17"/>
      <c r="F198" s="17"/>
      <c r="G198" s="17"/>
      <c r="H198" s="17"/>
      <c r="I198" s="17"/>
      <c r="J198" s="18" t="n">
        <f aca="false">IF(OR(B198="",(WEEKDAY(A198,1)=1),(WEEKDAY(A198,1)=7), NOT(ISERROR(VLOOKUP($A198,'.'!$B$9:$B$21,1,0)))),0,'.'!$B$4)</f>
        <v>0.25</v>
      </c>
      <c r="K198" s="18" t="n">
        <f aca="false">(IF(TRIM(C198)="-",0,C198)-IF(TRIM(B198)="-",0,B198))+(IF(TRIM(E198)="-",0,E198)-IF(TRIM(D198)="-",0,D198))+(IF(TRIM(G198)="-",0,G198)-IF(TRIM(F198)="-",0,F198))+(IF(TRIM(I198)="-",0,I198)-IF(TRIM(H198)="-",0,H198))</f>
        <v>0.246527777777778</v>
      </c>
      <c r="L198" s="18" t="n">
        <f aca="false">IF(K198&gt;=J198,(IF((K198-J198)&gt;0.0075,K198-J198,0)),0) * IF(NOT(ISERROR(VLOOKUP($A198,'.'!$B$9:$B$21,1,0))),'.'!$E$4,IF((WEEKDAY($A198,1)=7),'.'!$C$4,IF((WEEKDAY($A198,1)=1),'.'!$D$4,1)))</f>
        <v>0</v>
      </c>
      <c r="M198" s="18" t="n">
        <f aca="false">IF(J198&gt;=K198,(IF((J198-K198)&gt;0.0075,J198-K198,0)),0)</f>
        <v>0</v>
      </c>
      <c r="N198" s="17" t="str">
        <f aca="false">IFERROR(VLOOKUP($A198,'.'!$B$9:$C$21,2,0),"")</f>
        <v/>
      </c>
      <c r="O198" s="44"/>
      <c r="P198" s="44"/>
      <c r="Q198" s="49"/>
      <c r="R198" s="42"/>
      <c r="S198" s="42"/>
      <c r="T198" s="0"/>
      <c r="U198" s="0"/>
      <c r="AC198" s="0"/>
    </row>
    <row r="199" customFormat="false" ht="14.05" hidden="false" customHeight="false" outlineLevel="0" collapsed="false">
      <c r="A199" s="16" t="n">
        <f aca="false">A198+1</f>
        <v>42566</v>
      </c>
      <c r="B199" s="17" t="n">
        <v>0</v>
      </c>
      <c r="C199" s="17" t="n">
        <v>0</v>
      </c>
      <c r="D199" s="17"/>
      <c r="E199" s="17"/>
      <c r="F199" s="17"/>
      <c r="G199" s="17"/>
      <c r="H199" s="17"/>
      <c r="I199" s="17"/>
      <c r="J199" s="18" t="n">
        <f aca="false">IF(OR(B199="",(WEEKDAY(A199,1)=1),(WEEKDAY(A199,1)=7), NOT(ISERROR(VLOOKUP($A199,'.'!$B$9:$B$21,1,0)))),0,'.'!$B$4)</f>
        <v>0.25</v>
      </c>
      <c r="K199" s="18" t="n">
        <f aca="false">(IF(TRIM(C199)="-",0,C199)-IF(TRIM(B199)="-",0,B199))+(IF(TRIM(E199)="-",0,E199)-IF(TRIM(D199)="-",0,D199))+(IF(TRIM(G199)="-",0,G199)-IF(TRIM(F199)="-",0,F199))+(IF(TRIM(I199)="-",0,I199)-IF(TRIM(H199)="-",0,H199))</f>
        <v>0</v>
      </c>
      <c r="L199" s="18" t="n">
        <f aca="false">IF(K199&gt;=J199,(IF((K199-J199)&gt;0.0075,K199-J199,0)),0) * IF(NOT(ISERROR(VLOOKUP($A199,'.'!$B$9:$B$21,1,0))),'.'!$E$4,IF((WEEKDAY($A199,1)=7),'.'!$C$4,IF((WEEKDAY($A199,1)=1),'.'!$D$4,1)))</f>
        <v>0</v>
      </c>
      <c r="M199" s="18" t="n">
        <f aca="false">IF(J199&gt;=K199,(IF((J199-K199)&gt;0.0075,J199-K199,0)),0)</f>
        <v>0.25</v>
      </c>
      <c r="N199" s="17" t="str">
        <f aca="false">IFERROR(VLOOKUP($A199,'.'!$B$9:$C$21,2,0),"")</f>
        <v/>
      </c>
      <c r="O199" s="7"/>
      <c r="P199" s="7"/>
      <c r="Q199" s="33"/>
      <c r="R199" s="10"/>
      <c r="S199" s="10"/>
      <c r="T199" s="0"/>
      <c r="U199" s="0"/>
      <c r="AC199" s="0"/>
    </row>
    <row r="200" customFormat="false" ht="11.25" hidden="false" customHeight="false" outlineLevel="0" collapsed="false">
      <c r="A200" s="16" t="n">
        <f aca="false">A199+1</f>
        <v>42567</v>
      </c>
      <c r="B200" s="17"/>
      <c r="C200" s="17"/>
      <c r="D200" s="17"/>
      <c r="E200" s="17"/>
      <c r="F200" s="17"/>
      <c r="G200" s="17"/>
      <c r="H200" s="17"/>
      <c r="I200" s="17"/>
      <c r="J200" s="18" t="n">
        <f aca="false">IF(OR(B200="",(WEEKDAY(A200,1)=1),(WEEKDAY(A200,1)=7), NOT(ISERROR(VLOOKUP($A200,'.'!$B$9:$B$21,1,0)))),0,'.'!$B$4)</f>
        <v>0</v>
      </c>
      <c r="K200" s="18" t="n">
        <f aca="false">(IF(TRIM(C200)="-",0,C200)-IF(TRIM(B200)="-",0,B200))+(IF(TRIM(E200)="-",0,E200)-IF(TRIM(D200)="-",0,D200))+(IF(TRIM(G200)="-",0,G200)-IF(TRIM(F200)="-",0,F200))+(IF(TRIM(I200)="-",0,I200)-IF(TRIM(H200)="-",0,H200))</f>
        <v>0</v>
      </c>
      <c r="L200" s="18" t="n">
        <f aca="false">IF(K200&gt;=J200,(IF((K200-J200)&gt;0.0075,K200-J200,0)),0) * IF(NOT(ISERROR(VLOOKUP($A200,'.'!$B$9:$B$21,1,0))),'.'!$E$4,IF((WEEKDAY($A200,1)=7),'.'!$C$4,IF((WEEKDAY($A200,1)=1),'.'!$D$4,1)))</f>
        <v>0</v>
      </c>
      <c r="M200" s="18" t="n">
        <f aca="false">IF(J200&gt;=K200,(IF((J200-K200)&gt;0.0075,J200-K200,0)),0)</f>
        <v>0</v>
      </c>
      <c r="N200" s="17" t="str">
        <f aca="false">IFERROR(VLOOKUP($A200,'.'!$B$9:$C$21,2,0),"")</f>
        <v/>
      </c>
      <c r="O200" s="23"/>
      <c r="P200" s="23"/>
      <c r="Q200" s="34"/>
      <c r="R200" s="10"/>
      <c r="S200" s="10"/>
      <c r="T200" s="0"/>
      <c r="U200" s="0"/>
      <c r="AC200" s="0"/>
    </row>
    <row r="201" customFormat="false" ht="14.05" hidden="false" customHeight="false" outlineLevel="0" collapsed="false">
      <c r="A201" s="16" t="n">
        <f aca="false">A200+1</f>
        <v>42568</v>
      </c>
      <c r="B201" s="17"/>
      <c r="C201" s="17"/>
      <c r="D201" s="17"/>
      <c r="E201" s="17"/>
      <c r="F201" s="17"/>
      <c r="G201" s="17"/>
      <c r="H201" s="17"/>
      <c r="I201" s="17"/>
      <c r="J201" s="18" t="n">
        <f aca="false">IF(OR(B201="",(WEEKDAY(A201,1)=1),(WEEKDAY(A201,1)=7), NOT(ISERROR(VLOOKUP($A201,'.'!$B$9:$B$21,1,0)))),0,'.'!$B$4)</f>
        <v>0</v>
      </c>
      <c r="K201" s="18" t="n">
        <f aca="false">(IF(TRIM(C201)="-",0,C201)-IF(TRIM(B201)="-",0,B201))+(IF(TRIM(E201)="-",0,E201)-IF(TRIM(D201)="-",0,D201))+(IF(TRIM(G201)="-",0,G201)-IF(TRIM(F201)="-",0,F201))+(IF(TRIM(I201)="-",0,I201)-IF(TRIM(H201)="-",0,H201))</f>
        <v>0</v>
      </c>
      <c r="L201" s="18" t="n">
        <f aca="false">IF(K201&gt;=J201,(IF((K201-J201)&gt;0.0075,K201-J201,0)),0) * IF(NOT(ISERROR(VLOOKUP($A201,'.'!$B$9:$B$21,1,0))),'.'!$E$4,IF((WEEKDAY($A201,1)=7),'.'!$C$4,IF((WEEKDAY($A201,1)=1),'.'!$D$4,1)))</f>
        <v>0</v>
      </c>
      <c r="M201" s="18" t="n">
        <f aca="false">IF(J201&gt;=K201,(IF((J201-K201)&gt;0.0075,J201-K201,0)),0)</f>
        <v>0</v>
      </c>
      <c r="N201" s="17" t="str">
        <f aca="false">IFERROR(VLOOKUP($A201,'.'!$B$9:$C$21,2,0),"")</f>
        <v/>
      </c>
      <c r="O201" s="10"/>
      <c r="P201" s="10"/>
      <c r="Q201" s="10"/>
      <c r="R201" s="10"/>
      <c r="S201" s="10"/>
      <c r="T201" s="0"/>
      <c r="U201" s="0"/>
      <c r="AC201" s="0"/>
    </row>
    <row r="202" customFormat="false" ht="14.05" hidden="false" customHeight="false" outlineLevel="0" collapsed="false">
      <c r="A202" s="16" t="n">
        <f aca="false">A201+1</f>
        <v>42569</v>
      </c>
      <c r="B202" s="17" t="n">
        <v>0.53125</v>
      </c>
      <c r="C202" s="17" t="n">
        <v>0.770833333333333</v>
      </c>
      <c r="D202" s="17"/>
      <c r="E202" s="17"/>
      <c r="F202" s="17"/>
      <c r="G202" s="17"/>
      <c r="H202" s="17"/>
      <c r="I202" s="17"/>
      <c r="J202" s="18" t="n">
        <f aca="false">IF(OR(B202="",(WEEKDAY(A202,1)=1),(WEEKDAY(A202,1)=7), NOT(ISERROR(VLOOKUP($A202,'.'!$B$9:$B$21,1,0)))),0,'.'!$B$4)</f>
        <v>0.25</v>
      </c>
      <c r="K202" s="18" t="n">
        <f aca="false">(IF(TRIM(C202)="-",0,C202)-IF(TRIM(B202)="-",0,B202))+(IF(TRIM(E202)="-",0,E202)-IF(TRIM(D202)="-",0,D202))+(IF(TRIM(G202)="-",0,G202)-IF(TRIM(F202)="-",0,F202))+(IF(TRIM(I202)="-",0,I202)-IF(TRIM(H202)="-",0,H202))</f>
        <v>0.239583333333333</v>
      </c>
      <c r="L202" s="18" t="n">
        <f aca="false">IF(K202&gt;=J202,(IF((K202-J202)&gt;0.0075,K202-J202,0)),0) * IF(NOT(ISERROR(VLOOKUP($A202,'.'!$B$9:$B$21,1,0))),'.'!$E$4,IF((WEEKDAY($A202,1)=7),'.'!$C$4,IF((WEEKDAY($A202,1)=1),'.'!$D$4,1)))</f>
        <v>0</v>
      </c>
      <c r="M202" s="18" t="n">
        <f aca="false">IF(J202&gt;=K202,(IF((J202-K202)&gt;0.0075,J202-K202,0)),0)</f>
        <v>0.0104166666666666</v>
      </c>
      <c r="N202" s="17" t="str">
        <f aca="false">IFERROR(VLOOKUP($A202,'.'!$B$9:$C$21,2,0),"")</f>
        <v/>
      </c>
      <c r="O202" s="10"/>
      <c r="P202" s="10"/>
      <c r="Q202" s="10"/>
      <c r="R202" s="10"/>
      <c r="S202" s="10"/>
      <c r="T202" s="0"/>
      <c r="U202" s="0"/>
      <c r="AC202" s="0"/>
    </row>
    <row r="203" customFormat="false" ht="14.05" hidden="false" customHeight="false" outlineLevel="0" collapsed="false">
      <c r="A203" s="16" t="n">
        <f aca="false">A202+1</f>
        <v>42570</v>
      </c>
      <c r="B203" s="17" t="n">
        <v>0.329861111111111</v>
      </c>
      <c r="C203" s="17" t="n">
        <v>0.579861111111111</v>
      </c>
      <c r="D203" s="17"/>
      <c r="E203" s="17"/>
      <c r="F203" s="17"/>
      <c r="G203" s="17"/>
      <c r="H203" s="17"/>
      <c r="I203" s="17"/>
      <c r="J203" s="18" t="n">
        <f aca="false">IF(OR(B203="",(WEEKDAY(A203,1)=1),(WEEKDAY(A203,1)=7), NOT(ISERROR(VLOOKUP($A203,'.'!$B$9:$B$21,1,0)))),0,'.'!$B$4)</f>
        <v>0.25</v>
      </c>
      <c r="K203" s="18" t="n">
        <f aca="false">(IF(TRIM(C203)="-",0,C203)-IF(TRIM(B203)="-",0,B203))+(IF(TRIM(E203)="-",0,E203)-IF(TRIM(D203)="-",0,D203))+(IF(TRIM(G203)="-",0,G203)-IF(TRIM(F203)="-",0,F203))+(IF(TRIM(I203)="-",0,I203)-IF(TRIM(H203)="-",0,H203))</f>
        <v>0.25</v>
      </c>
      <c r="L203" s="18" t="n">
        <f aca="false">IF(K203&gt;=J203,(IF((K203-J203)&gt;0.0075,K203-J203,0)),0) * IF(NOT(ISERROR(VLOOKUP($A203,'.'!$B$9:$B$21,1,0))),'.'!$E$4,IF((WEEKDAY($A203,1)=7),'.'!$C$4,IF((WEEKDAY($A203,1)=1),'.'!$D$4,1)))</f>
        <v>0</v>
      </c>
      <c r="M203" s="18" t="n">
        <f aca="false">IF(J203&gt;=K203,(IF((J203-K203)&gt;0.0075,J203-K203,0)),0)</f>
        <v>0</v>
      </c>
      <c r="N203" s="17" t="str">
        <f aca="false">IFERROR(VLOOKUP($A203,'.'!$B$9:$C$21,2,0),"")</f>
        <v/>
      </c>
      <c r="O203" s="7"/>
      <c r="P203" s="7"/>
      <c r="Q203" s="33"/>
      <c r="R203" s="10"/>
      <c r="S203" s="10"/>
      <c r="T203" s="0"/>
      <c r="U203" s="0"/>
      <c r="AC203" s="0"/>
    </row>
    <row r="204" customFormat="false" ht="14.05" hidden="false" customHeight="false" outlineLevel="0" collapsed="false">
      <c r="A204" s="16" t="n">
        <f aca="false">A203+1</f>
        <v>42571</v>
      </c>
      <c r="B204" s="17" t="n">
        <v>0.333333333333333</v>
      </c>
      <c r="C204" s="17" t="n">
        <v>0.604166666666667</v>
      </c>
      <c r="D204" s="17"/>
      <c r="E204" s="17"/>
      <c r="F204" s="17"/>
      <c r="G204" s="17"/>
      <c r="H204" s="17"/>
      <c r="I204" s="17"/>
      <c r="J204" s="18" t="n">
        <f aca="false">IF(OR(B204="",(WEEKDAY(A204,1)=1),(WEEKDAY(A204,1)=7), NOT(ISERROR(VLOOKUP($A204,'.'!$B$9:$B$21,1,0)))),0,'.'!$B$4)</f>
        <v>0.25</v>
      </c>
      <c r="K204" s="18" t="n">
        <f aca="false">(IF(TRIM(C204)="-",0,C204)-IF(TRIM(B204)="-",0,B204))+(IF(TRIM(E204)="-",0,E204)-IF(TRIM(D204)="-",0,D204))+(IF(TRIM(G204)="-",0,G204)-IF(TRIM(F204)="-",0,F204))+(IF(TRIM(I204)="-",0,I204)-IF(TRIM(H204)="-",0,H204))</f>
        <v>0.270833333333333</v>
      </c>
      <c r="L204" s="18" t="n">
        <f aca="false">IF(K204&gt;=J204,(IF((K204-J204)&gt;0.0075,K204-J204,0)),0) * IF(NOT(ISERROR(VLOOKUP($A204,'.'!$B$9:$B$21,1,0))),'.'!$E$4,IF((WEEKDAY($A204,1)=7),'.'!$C$4,IF((WEEKDAY($A204,1)=1),'.'!$D$4,1)))</f>
        <v>0.0208333333333333</v>
      </c>
      <c r="M204" s="18" t="n">
        <f aca="false">IF(J204&gt;=K204,(IF((J204-K204)&gt;0.0075,J204-K204,0)),0)</f>
        <v>0</v>
      </c>
      <c r="N204" s="17" t="str">
        <f aca="false">IFERROR(VLOOKUP($A204,'.'!$B$9:$C$21,2,0),"")</f>
        <v/>
      </c>
      <c r="O204" s="7"/>
      <c r="P204" s="7"/>
      <c r="Q204" s="33"/>
      <c r="R204" s="10"/>
      <c r="S204" s="10"/>
      <c r="T204" s="0"/>
      <c r="U204" s="0"/>
      <c r="AC204" s="0"/>
    </row>
    <row r="205" customFormat="false" ht="14.05" hidden="false" customHeight="false" outlineLevel="0" collapsed="false">
      <c r="A205" s="16" t="n">
        <f aca="false">A204+1</f>
        <v>42572</v>
      </c>
      <c r="B205" s="17" t="n">
        <v>0.340277777777778</v>
      </c>
      <c r="C205" s="17" t="n">
        <v>0.590277777777778</v>
      </c>
      <c r="D205" s="17"/>
      <c r="E205" s="17"/>
      <c r="F205" s="17"/>
      <c r="G205" s="17"/>
      <c r="H205" s="17"/>
      <c r="I205" s="17"/>
      <c r="J205" s="18" t="n">
        <f aca="false">IF(OR(B205="",(WEEKDAY(A205,1)=1),(WEEKDAY(A205,1)=7), NOT(ISERROR(VLOOKUP($A205,'.'!$B$9:$B$21,1,0)))),0,'.'!$B$4)</f>
        <v>0.25</v>
      </c>
      <c r="K205" s="18" t="n">
        <f aca="false">(IF(TRIM(C205)="-",0,C205)-IF(TRIM(B205)="-",0,B205))+(IF(TRIM(E205)="-",0,E205)-IF(TRIM(D205)="-",0,D205))+(IF(TRIM(G205)="-",0,G205)-IF(TRIM(F205)="-",0,F205))+(IF(TRIM(I205)="-",0,I205)-IF(TRIM(H205)="-",0,H205))</f>
        <v>0.25</v>
      </c>
      <c r="L205" s="18" t="n">
        <f aca="false">IF(K205&gt;=J205,(IF((K205-J205)&gt;0.0075,K205-J205,0)),0) * IF(NOT(ISERROR(VLOOKUP($A205,'.'!$B$9:$B$21,1,0))),'.'!$E$4,IF((WEEKDAY($A205,1)=7),'.'!$C$4,IF((WEEKDAY($A205,1)=1),'.'!$D$4,1)))</f>
        <v>0</v>
      </c>
      <c r="M205" s="18" t="n">
        <f aca="false">IF(J205&gt;=K205,(IF((J205-K205)&gt;0.0075,J205-K205,0)),0)</f>
        <v>0</v>
      </c>
      <c r="N205" s="17" t="str">
        <f aca="false">IFERROR(VLOOKUP($A205,'.'!$B$9:$C$21,2,0),"")</f>
        <v/>
      </c>
      <c r="O205" s="23"/>
      <c r="P205" s="23"/>
      <c r="Q205" s="34"/>
      <c r="R205" s="10"/>
      <c r="S205" s="10"/>
      <c r="T205" s="0"/>
      <c r="U205" s="0"/>
      <c r="AC205" s="0"/>
    </row>
    <row r="206" customFormat="false" ht="14.05" hidden="false" customHeight="false" outlineLevel="0" collapsed="false">
      <c r="A206" s="16" t="n">
        <f aca="false">A205+1</f>
        <v>42573</v>
      </c>
      <c r="B206" s="17" t="n">
        <v>0.347222222222222</v>
      </c>
      <c r="C206" s="17" t="n">
        <v>0.597222222222222</v>
      </c>
      <c r="D206" s="17"/>
      <c r="E206" s="17"/>
      <c r="F206" s="17"/>
      <c r="G206" s="17"/>
      <c r="H206" s="17"/>
      <c r="I206" s="17"/>
      <c r="J206" s="18" t="n">
        <f aca="false">IF(OR(B206="",(WEEKDAY(A206,1)=1),(WEEKDAY(A206,1)=7), NOT(ISERROR(VLOOKUP($A206,'.'!$B$9:$B$21,1,0)))),0,'.'!$B$4)</f>
        <v>0.25</v>
      </c>
      <c r="K206" s="18" t="n">
        <f aca="false">(IF(TRIM(C206)="-",0,C206)-IF(TRIM(B206)="-",0,B206))+(IF(TRIM(D202)="-",0,D202)-IF(TRIM(D206)="-",0,D206))+(IF(TRIM(G206)="-",0,G206)-IF(TRIM(E202)="-",0,E202))+(IF(TRIM(I206)="-",0,I206)-IF(TRIM(H206)="-",0,H206))</f>
        <v>0.25</v>
      </c>
      <c r="L206" s="18" t="n">
        <f aca="false">IF(K206&gt;=J206,(IF((K206-J206)&gt;0.0075,K206-J206,0)),0) * IF(NOT(ISERROR(VLOOKUP($A206,'.'!$B$9:$B$21,1,0))),'.'!$E$4,IF((WEEKDAY($A206,1)=7),'.'!$C$4,IF((WEEKDAY($A206,1)=1),'.'!$D$4,1)))</f>
        <v>0</v>
      </c>
      <c r="M206" s="18" t="n">
        <f aca="false">IF(J206&gt;=K206,(IF((J206-K206)&gt;0.0075,J206-K206,0)),0)</f>
        <v>0</v>
      </c>
      <c r="N206" s="17" t="str">
        <f aca="false">IFERROR(VLOOKUP($A206,'.'!$B$9:$C$21,2,0),"")</f>
        <v/>
      </c>
      <c r="O206" s="7"/>
      <c r="P206" s="7"/>
      <c r="Q206" s="33"/>
      <c r="R206" s="10"/>
      <c r="S206" s="10"/>
      <c r="T206" s="0"/>
      <c r="U206" s="0"/>
      <c r="AC206" s="0"/>
    </row>
    <row r="207" customFormat="false" ht="12.8" hidden="false" customHeight="false" outlineLevel="0" collapsed="false">
      <c r="A207" s="16" t="n">
        <f aca="false">A206+1</f>
        <v>42574</v>
      </c>
      <c r="B207" s="17"/>
      <c r="C207" s="17"/>
      <c r="D207" s="17"/>
      <c r="E207" s="17"/>
      <c r="F207" s="17"/>
      <c r="G207" s="17"/>
      <c r="H207" s="17"/>
      <c r="I207" s="17"/>
      <c r="J207" s="18" t="n">
        <f aca="false">IF(OR(B207="",(WEEKDAY(A207,1)=1),(WEEKDAY(A207,1)=7), NOT(ISERROR(VLOOKUP($A207,'.'!$B$9:$B$21,1,0)))),0,'.'!$B$4)</f>
        <v>0</v>
      </c>
      <c r="K207" s="18" t="n">
        <f aca="false">(IF(TRIM(C207)="-",0,C207)-IF(TRIM(B207)="-",0,B207))+(IF(TRIM(D203)="-",0,D203)-IF(TRIM(D207)="-",0,D207))+(IF(TRIM(G207)="-",0,G207)-IF(TRIM(E203)="-",0,E203))+(IF(TRIM(I207)="-",0,I207)-IF(TRIM(H207)="-",0,H207))</f>
        <v>0</v>
      </c>
      <c r="L207" s="18" t="n">
        <f aca="false">IF(K207&gt;=J207,(IF((K207-J207)&gt;0.0075,K207-J207,0)),0) * IF(NOT(ISERROR(VLOOKUP($A207,'.'!$B$9:$B$21,1,0))),'.'!$E$4,IF((WEEKDAY($A207,1)=7),'.'!$C$4,IF((WEEKDAY($A207,1)=1),'.'!$D$4,1)))</f>
        <v>0</v>
      </c>
      <c r="M207" s="18" t="n">
        <f aca="false">IF(J207&gt;=K207,(IF((J207-K207)&gt;0.0075,J207-K207,0)),0)</f>
        <v>0</v>
      </c>
      <c r="N207" s="17" t="str">
        <f aca="false">IFERROR(VLOOKUP($A207,'.'!$B$9:$C$21,2,0),"")</f>
        <v/>
      </c>
      <c r="O207" s="23"/>
      <c r="P207" s="23"/>
      <c r="Q207" s="34"/>
      <c r="R207" s="10"/>
      <c r="S207" s="10"/>
      <c r="T207" s="0"/>
      <c r="U207" s="0"/>
      <c r="AC207" s="0"/>
    </row>
    <row r="208" customFormat="false" ht="12.8" hidden="false" customHeight="false" outlineLevel="0" collapsed="false">
      <c r="A208" s="16" t="n">
        <f aca="false">A207+1</f>
        <v>42575</v>
      </c>
      <c r="B208" s="17"/>
      <c r="C208" s="17"/>
      <c r="D208" s="17"/>
      <c r="E208" s="17"/>
      <c r="F208" s="17"/>
      <c r="G208" s="17"/>
      <c r="H208" s="17"/>
      <c r="I208" s="17"/>
      <c r="J208" s="18" t="n">
        <f aca="false">IF(OR(B208="",(WEEKDAY(A208,1)=1),(WEEKDAY(A208,1)=7), NOT(ISERROR(VLOOKUP($A208,'.'!$B$9:$B$21,1,0)))),0,'.'!$B$4)</f>
        <v>0</v>
      </c>
      <c r="K208" s="18" t="n">
        <f aca="false">(IF(TRIM(C208)="-",0,C208)-IF(TRIM(B208)="-",0,B208))+(IF(TRIM(D204)="-",0,D204)-IF(TRIM(D208)="-",0,D208))+(IF(TRIM(G208)="-",0,G208)-IF(TRIM(E204)="-",0,E204))+(IF(TRIM(I208)="-",0,I208)-IF(TRIM(H208)="-",0,H208))</f>
        <v>0</v>
      </c>
      <c r="L208" s="18" t="n">
        <f aca="false">IF(K208&gt;=J208,(IF((K208-J208)&gt;0.0075,K208-J208,0)),0) * IF(NOT(ISERROR(VLOOKUP($A208,'.'!$B$9:$B$21,1,0))),'.'!$E$4,IF((WEEKDAY($A208,1)=7),'.'!$C$4,IF((WEEKDAY($A208,1)=1),'.'!$D$4,1)))</f>
        <v>0</v>
      </c>
      <c r="M208" s="18" t="n">
        <f aca="false">IF(J208&gt;=K208,(IF((J208-K208)&gt;0.0075,J208-K208,0)),0)</f>
        <v>0</v>
      </c>
      <c r="N208" s="17" t="str">
        <f aca="false">IFERROR(VLOOKUP($A208,'.'!$B$9:$C$21,2,0),"")</f>
        <v/>
      </c>
      <c r="O208" s="10"/>
      <c r="P208" s="10"/>
      <c r="Q208" s="10"/>
      <c r="R208" s="10"/>
      <c r="S208" s="10"/>
      <c r="T208" s="0"/>
      <c r="U208" s="0"/>
      <c r="AC208" s="0"/>
    </row>
    <row r="209" customFormat="false" ht="12.8" hidden="false" customHeight="false" outlineLevel="0" collapsed="false">
      <c r="A209" s="16" t="n">
        <f aca="false">A208+1</f>
        <v>42576</v>
      </c>
      <c r="B209" s="17" t="n">
        <v>0.333333333333333</v>
      </c>
      <c r="C209" s="17" t="n">
        <v>0.586805555555556</v>
      </c>
      <c r="D209" s="17"/>
      <c r="E209" s="17"/>
      <c r="F209" s="17"/>
      <c r="G209" s="17"/>
      <c r="H209" s="17"/>
      <c r="I209" s="17"/>
      <c r="J209" s="18" t="n">
        <f aca="false">IF(OR(B209="",(WEEKDAY(A209,1)=1),(WEEKDAY(A209,1)=7), NOT(ISERROR(VLOOKUP($A209,'.'!$B$9:$B$21,1,0)))),0,'.'!$B$4)</f>
        <v>0.25</v>
      </c>
      <c r="K209" s="18" t="n">
        <f aca="false">(IF(TRIM(C209)="-",0,C209)-IF(TRIM(B209)="-",0,B209))+(IF(TRIM(D205)="-",0,D205)-IF(TRIM(D209)="-",0,D209))+(IF(TRIM(G209)="-",0,G209)-IF(TRIM(E205)="-",0,E205))+(IF(TRIM(I209)="-",0,I209)-IF(TRIM(H209)="-",0,H209))</f>
        <v>0.253472222222223</v>
      </c>
      <c r="L209" s="18" t="n">
        <f aca="false">IF(K209&gt;=J209,(IF((K209-J209)&gt;0.0075,K209-J209,0)),0) * IF(NOT(ISERROR(VLOOKUP($A209,'.'!$B$9:$B$21,1,0))),'.'!$E$4,IF((WEEKDAY($A209,1)=7),'.'!$C$4,IF((WEEKDAY($A209,1)=1),'.'!$D$4,1)))</f>
        <v>0</v>
      </c>
      <c r="M209" s="18" t="n">
        <f aca="false">IF(J209&gt;=K209,(IF((J209-K209)&gt;0.0075,J209-K209,0)),0)</f>
        <v>0</v>
      </c>
      <c r="N209" s="17" t="str">
        <f aca="false">IFERROR(VLOOKUP($A209,'.'!$B$9:$C$21,2,0),"")</f>
        <v/>
      </c>
      <c r="O209" s="10"/>
      <c r="P209" s="10"/>
      <c r="Q209" s="10"/>
      <c r="R209" s="10"/>
      <c r="S209" s="10"/>
      <c r="T209" s="0"/>
      <c r="U209" s="0"/>
      <c r="AC209" s="0"/>
    </row>
    <row r="210" customFormat="false" ht="14.05" hidden="false" customHeight="false" outlineLevel="0" collapsed="false">
      <c r="A210" s="16" t="n">
        <f aca="false">A209+1</f>
        <v>42577</v>
      </c>
      <c r="B210" s="17" t="n">
        <v>0.336805555555556</v>
      </c>
      <c r="C210" s="17" t="n">
        <v>0.586805555555556</v>
      </c>
      <c r="D210" s="17"/>
      <c r="E210" s="17"/>
      <c r="F210" s="17"/>
      <c r="G210" s="17"/>
      <c r="H210" s="17"/>
      <c r="I210" s="17"/>
      <c r="J210" s="18" t="n">
        <f aca="false">IF(OR(B210="",(WEEKDAY(A210,1)=1),(WEEKDAY(A210,1)=7), NOT(ISERROR(VLOOKUP($A210,'.'!$B$9:$B$21,1,0)))),0,'.'!$B$4)</f>
        <v>0.25</v>
      </c>
      <c r="K210" s="18" t="n">
        <f aca="false">(IF(TRIM(C210)="-",0,C210)-IF(TRIM(B210)="-",0,B210))+(IF(TRIM(D206)="-",0,D206)-IF(TRIM(D210)="-",0,D210))+(IF(TRIM(G210)="-",0,G210)-IF(TRIM(E206)="-",0,E206))+(IF(TRIM(I210)="-",0,I210)-IF(TRIM(H210)="-",0,H210))</f>
        <v>0.25</v>
      </c>
      <c r="L210" s="18" t="n">
        <f aca="false">IF(K210&gt;=J210,(IF((K210-J210)&gt;0.0075,K210-J210,0)),0) * IF(NOT(ISERROR(VLOOKUP($A210,'.'!$B$9:$B$21,1,0))),'.'!$E$4,IF((WEEKDAY($A210,1)=7),'.'!$C$4,IF((WEEKDAY($A210,1)=1),'.'!$D$4,1)))</f>
        <v>0</v>
      </c>
      <c r="M210" s="18" t="n">
        <f aca="false">IF(J210&gt;=K210,(IF((J210-K210)&gt;0.0075,J210-K210,0)),0)</f>
        <v>0</v>
      </c>
      <c r="N210" s="17" t="str">
        <f aca="false">IFERROR(VLOOKUP($A210,'.'!$B$9:$C$21,2,0),"")</f>
        <v/>
      </c>
      <c r="O210" s="7"/>
      <c r="P210" s="7"/>
      <c r="Q210" s="33"/>
      <c r="R210" s="10"/>
      <c r="S210" s="10"/>
      <c r="T210" s="0"/>
      <c r="U210" s="0"/>
      <c r="AC210" s="0"/>
    </row>
    <row r="211" customFormat="false" ht="14.05" hidden="false" customHeight="false" outlineLevel="0" collapsed="false">
      <c r="A211" s="16" t="n">
        <f aca="false">A210+1</f>
        <v>42578</v>
      </c>
      <c r="B211" s="17" t="n">
        <v>0.319444444444444</v>
      </c>
      <c r="C211" s="17" t="n">
        <v>0.590277777777778</v>
      </c>
      <c r="D211" s="17"/>
      <c r="E211" s="17"/>
      <c r="F211" s="17"/>
      <c r="G211" s="17"/>
      <c r="H211" s="17"/>
      <c r="I211" s="17"/>
      <c r="J211" s="18" t="n">
        <f aca="false">IF(OR(B211="",(WEEKDAY(A211,1)=1),(WEEKDAY(A211,1)=7), NOT(ISERROR(VLOOKUP($A211,'.'!$B$9:$B$21,1,0)))),0,'.'!$B$4)</f>
        <v>0.25</v>
      </c>
      <c r="K211" s="18" t="n">
        <f aca="false">(IF(TRIM(C211)="-",0,C211)-IF(TRIM(B211)="-",0,B211))+(IF(TRIM(D207)="-",0,D207)-IF(TRIM(D211)="-",0,D211))+(IF(TRIM(G211)="-",0,G211)-IF(TRIM(E207)="-",0,E207))+(IF(TRIM(I211)="-",0,I211)-IF(TRIM(H211)="-",0,H211))</f>
        <v>0.270833333333334</v>
      </c>
      <c r="L211" s="18" t="n">
        <f aca="false">IF(K211&gt;=J211,(IF((K211-J211)&gt;0.0075,K211-J211,0)),0) * IF(NOT(ISERROR(VLOOKUP($A211,'.'!$B$9:$B$21,1,0))),'.'!$E$4,IF((WEEKDAY($A211,1)=7),'.'!$C$4,IF((WEEKDAY($A211,1)=1),'.'!$D$4,1)))</f>
        <v>0.0208333333333338</v>
      </c>
      <c r="M211" s="18" t="n">
        <f aca="false">IF(J211&gt;=K211,(IF((J211-K211)&gt;0.0075,J211-K211,0)),0)</f>
        <v>0</v>
      </c>
      <c r="N211" s="17" t="str">
        <f aca="false">IFERROR(VLOOKUP($A211,'.'!$B$9:$C$21,2,0),"")</f>
        <v/>
      </c>
      <c r="O211" s="10"/>
      <c r="P211" s="10"/>
      <c r="Q211" s="10"/>
      <c r="R211" s="10"/>
      <c r="S211" s="10"/>
      <c r="T211" s="0"/>
      <c r="U211" s="0"/>
      <c r="AC211" s="0"/>
    </row>
    <row r="212" customFormat="false" ht="14.05" hidden="false" customHeight="false" outlineLevel="0" collapsed="false">
      <c r="A212" s="16" t="n">
        <f aca="false">A211+1</f>
        <v>42579</v>
      </c>
      <c r="B212" s="17" t="n">
        <v>0.322916666666667</v>
      </c>
      <c r="C212" s="17" t="n">
        <v>0.5625</v>
      </c>
      <c r="D212" s="17"/>
      <c r="E212" s="17"/>
      <c r="F212" s="17"/>
      <c r="G212" s="17"/>
      <c r="H212" s="17"/>
      <c r="I212" s="17"/>
      <c r="J212" s="18" t="n">
        <f aca="false">IF(OR(B212="",(WEEKDAY(A212,1)=1),(WEEKDAY(A212,1)=7), NOT(ISERROR(VLOOKUP($A212,'.'!$B$9:$B$21,1,0)))),0,'.'!$B$4)</f>
        <v>0.25</v>
      </c>
      <c r="K212" s="18" t="n">
        <f aca="false">(IF(TRIM(C212)="-",0,C212)-IF(TRIM(B212)="-",0,B212))+(IF(TRIM(D208)="-",0,D208)-IF(TRIM(D212)="-",0,D212))+(IF(TRIM(G212)="-",0,G212)-IF(TRIM(E208)="-",0,E208))+(IF(TRIM(I212)="-",0,I212)-IF(TRIM(H212)="-",0,H212))</f>
        <v>0.239583333333333</v>
      </c>
      <c r="L212" s="18" t="n">
        <f aca="false">IF(K212&gt;=J212,(IF((K212-J212)&gt;0.0075,K212-J212,0)),0) * IF(NOT(ISERROR(VLOOKUP($A212,'.'!$B$9:$B$21,1,0))),'.'!$E$4,IF((WEEKDAY($A212,1)=7),'.'!$C$4,IF((WEEKDAY($A212,1)=1),'.'!$D$4,1)))</f>
        <v>0</v>
      </c>
      <c r="M212" s="18" t="n">
        <f aca="false">IF(J212&gt;=K212,(IF((J212-K212)&gt;0.0075,J212-K212,0)),0)</f>
        <v>0.0104166666666667</v>
      </c>
      <c r="N212" s="17" t="str">
        <f aca="false">IFERROR(VLOOKUP($A212,'.'!$B$9:$C$21,2,0),"")</f>
        <v/>
      </c>
      <c r="O212" s="7"/>
      <c r="P212" s="7"/>
      <c r="Q212" s="33"/>
      <c r="R212" s="10"/>
      <c r="S212" s="10"/>
      <c r="T212" s="0"/>
      <c r="U212" s="0"/>
      <c r="AC212" s="0"/>
    </row>
    <row r="213" customFormat="false" ht="14.05" hidden="false" customHeight="false" outlineLevel="0" collapsed="false">
      <c r="A213" s="16" t="n">
        <f aca="false">A212+1</f>
        <v>42580</v>
      </c>
      <c r="B213" s="17" t="n">
        <v>0.333333333333333</v>
      </c>
      <c r="C213" s="17" t="n">
        <v>0.579861111111111</v>
      </c>
      <c r="D213" s="17"/>
      <c r="E213" s="17"/>
      <c r="F213" s="17"/>
      <c r="G213" s="17"/>
      <c r="H213" s="17"/>
      <c r="I213" s="17"/>
      <c r="J213" s="18" t="n">
        <f aca="false">IF(OR(B213="",(WEEKDAY(A213,1)=1),(WEEKDAY(A213,1)=7), NOT(ISERROR(VLOOKUP($A213,'.'!$B$9:$B$21,1,0)))),0,'.'!$B$4)</f>
        <v>0.25</v>
      </c>
      <c r="K213" s="18" t="n">
        <f aca="false">(IF(TRIM(C213)="-",0,C213)-IF(TRIM(B213)="-",0,B213))+(IF(TRIM(D209)="-",0,D209)-IF(TRIM(D213)="-",0,D213))+(IF(TRIM(G213)="-",0,G213)-IF(TRIM(E209)="-",0,E209))+(IF(TRIM(I213)="-",0,I213)-IF(TRIM(H213)="-",0,H213))</f>
        <v>0.246527777777778</v>
      </c>
      <c r="L213" s="18" t="n">
        <f aca="false">IF(K213&gt;=J213,(IF((K213-J213)&gt;0.0075,K213-J213,0)),0) * IF(NOT(ISERROR(VLOOKUP($A213,'.'!$B$9:$B$21,1,0))),'.'!$E$4,IF((WEEKDAY($A213,1)=7),'.'!$C$4,IF((WEEKDAY($A213,1)=1),'.'!$D$4,1)))</f>
        <v>0</v>
      </c>
      <c r="M213" s="18" t="n">
        <f aca="false">IF(J213&gt;=K213,(IF((J213-K213)&gt;0.0075,J213-K213,0)),0)</f>
        <v>0</v>
      </c>
      <c r="N213" s="17" t="str">
        <f aca="false">IFERROR(VLOOKUP($A213,'.'!$B$9:$C$21,2,0),"")</f>
        <v/>
      </c>
      <c r="O213" s="23" t="n">
        <f aca="false">SUM(L184:L214)</f>
        <v>0.0659722222222228</v>
      </c>
      <c r="P213" s="23" t="n">
        <f aca="false">SUM(M184:M214)</f>
        <v>0.284722222222222</v>
      </c>
      <c r="Q213" s="8" t="n">
        <f aca="false">IF(O213&gt;P213,1,0)</f>
        <v>0</v>
      </c>
      <c r="R213" s="10"/>
      <c r="S213" s="8" t="n">
        <f aca="false">IF(Q213=S182,Q213,IF(S183&gt;Q214,S182,Q213))</f>
        <v>1</v>
      </c>
      <c r="T213" s="0"/>
      <c r="U213" s="0"/>
      <c r="AC213" s="0"/>
    </row>
    <row r="214" customFormat="false" ht="12.8" hidden="false" customHeight="false" outlineLevel="0" collapsed="false">
      <c r="A214" s="16" t="n">
        <f aca="false">A213+1</f>
        <v>42581</v>
      </c>
      <c r="B214" s="17"/>
      <c r="C214" s="17"/>
      <c r="D214" s="17"/>
      <c r="E214" s="17"/>
      <c r="F214" s="17"/>
      <c r="G214" s="17"/>
      <c r="H214" s="17"/>
      <c r="I214" s="17"/>
      <c r="J214" s="18" t="n">
        <f aca="false">IF(OR(B214="",(WEEKDAY(A214,1)=1),(WEEKDAY(A214,1)=7), NOT(ISERROR(VLOOKUP($A214,'.'!$B$9:$B$21,1,0)))),0,'.'!$B$4)</f>
        <v>0</v>
      </c>
      <c r="K214" s="18" t="n">
        <f aca="false">(IF(TRIM(C214)="-",0,C214)-IF(TRIM(B214)="-",0,B214))+(IF(TRIM(D210)="-",0,D210)-IF(TRIM(D214)="-",0,D214))+(IF(TRIM(G214)="-",0,G214)-IF(TRIM(E210)="-",0,E210))+(IF(TRIM(I214)="-",0,I214)-IF(TRIM(H214)="-",0,H214))</f>
        <v>0</v>
      </c>
      <c r="L214" s="18" t="n">
        <f aca="false">IF(K214&gt;=J214,(IF((K214-J214)&gt;0.0075,K214-J214,0)),0) * IF(NOT(ISERROR(VLOOKUP($A214,'.'!$B$9:$B$21,1,0))),'.'!$E$4,IF((WEEKDAY($A214,1)=7),'.'!$C$4,IF((WEEKDAY($A214,1)=1),'.'!$D$4,1)))</f>
        <v>0</v>
      </c>
      <c r="M214" s="18" t="n">
        <f aca="false">IF(J214&gt;=K214,(IF((J214-K214)&gt;0.0075,J214-K214,0)),0)</f>
        <v>0</v>
      </c>
      <c r="N214" s="17" t="str">
        <f aca="false">IFERROR(VLOOKUP($A214,'.'!$B$9:$C$21,2,0),"")</f>
        <v/>
      </c>
      <c r="O214" s="23" t="n">
        <f aca="false">SUM(L185:L215)</f>
        <v>0.0659722222222228</v>
      </c>
      <c r="P214" s="23" t="n">
        <f aca="false">SUM(M185:M215)</f>
        <v>0.284722222222222</v>
      </c>
      <c r="Q214" s="8" t="n">
        <f aca="false">IF(O214&gt;P214,1,0)</f>
        <v>0</v>
      </c>
      <c r="R214" s="10"/>
      <c r="S214" s="8" t="n">
        <f aca="false">IF(Q214=S183,Q214,IF(S184&gt;Q215,S183,Q214))</f>
        <v>1</v>
      </c>
      <c r="T214" s="0"/>
      <c r="U214" s="0"/>
      <c r="AC214" s="0"/>
    </row>
    <row r="215" customFormat="false" ht="11.25" hidden="false" customHeight="false" outlineLevel="0" collapsed="false">
      <c r="A215" s="16" t="n">
        <f aca="false">A214+1</f>
        <v>42582</v>
      </c>
      <c r="B215" s="17"/>
      <c r="C215" s="17"/>
      <c r="D215" s="17"/>
      <c r="E215" s="17"/>
      <c r="F215" s="17"/>
      <c r="G215" s="17"/>
      <c r="H215" s="17"/>
      <c r="I215" s="17"/>
      <c r="J215" s="18" t="n">
        <f aca="false">IF(OR(B215="",(WEEKDAY(A215,1)=1),(WEEKDAY(A215,1)=7), NOT(ISERROR(VLOOKUP($A215,'.'!$B$9:$B$21,1,0)))),0,'.'!$B$4)</f>
        <v>0</v>
      </c>
      <c r="K215" s="18" t="n">
        <f aca="false">(IF(TRIM(C215)="-",0,C215)-IF(TRIM(B215)="-",0,B215))+(IF(TRIM(D211)="-",0,D211)-IF(TRIM(D215)="-",0,D215))+(IF(TRIM(G215)="-",0,G215)-IF(TRIM(E211)="-",0,E211))+(IF(TRIM(I215)="-",0,I215)-IF(TRIM(H215)="-",0,H215))</f>
        <v>0</v>
      </c>
      <c r="L215" s="18" t="n">
        <f aca="false">IF(K215&gt;=J215,(IF((K215-J215)&gt;0.0075,K215-J215,0)),0) * IF(NOT(ISERROR(VLOOKUP($A215,'.'!$B$9:$B$21,1,0))),'.'!$E$4,IF((WEEKDAY($A215,1)=7),'.'!$C$4,IF((WEEKDAY($A215,1)=1),'.'!$D$4,1)))</f>
        <v>0</v>
      </c>
      <c r="M215" s="18" t="n">
        <f aca="false">IF(J215&gt;=K215,(IF((J215-K215)&gt;0.0075,J215-K215,0)),0)</f>
        <v>0</v>
      </c>
      <c r="N215" s="17" t="str">
        <f aca="false">IFERROR(VLOOKUP($A215,'.'!$B$9:$C$21,2,0),"")</f>
        <v/>
      </c>
      <c r="O215" s="39" t="s">
        <v>15</v>
      </c>
      <c r="P215" s="39"/>
      <c r="Q215" s="37" t="n">
        <f aca="false">IF(O214&gt;P214,O214-P214,P214-O214)</f>
        <v>0.218749999999999</v>
      </c>
      <c r="R215" s="36" t="s">
        <v>16</v>
      </c>
      <c r="S215" s="37" t="n">
        <f aca="false">IF(Q214=S183,S184+Q215,IF(S184&gt;Q215,S184-Q215,Q215-S184))</f>
        <v>0.194444444444446</v>
      </c>
      <c r="T215" s="0"/>
      <c r="U215" s="0"/>
      <c r="AC215" s="0"/>
    </row>
    <row r="216" customFormat="false" ht="11.25" hidden="false" customHeight="false" outlineLevel="0" collapsed="false">
      <c r="A216" s="16" t="n">
        <f aca="false">A215+1</f>
        <v>42583</v>
      </c>
      <c r="B216" s="17"/>
      <c r="C216" s="17"/>
      <c r="D216" s="17"/>
      <c r="E216" s="17"/>
      <c r="F216" s="17"/>
      <c r="G216" s="17"/>
      <c r="H216" s="17"/>
      <c r="I216" s="17"/>
      <c r="J216" s="18" t="n">
        <f aca="false">IF(OR(B216="",(WEEKDAY(A216,1)=1),(WEEKDAY(A216,1)=7), NOT(ISERROR(VLOOKUP($A216,'.'!$B$9:$B$21,1,0)))),0,'.'!$B$4)</f>
        <v>0</v>
      </c>
      <c r="K216" s="18" t="n">
        <f aca="false">(IF(TRIM(C216)="-",0,C216)-IF(TRIM(B216)="-",0,B216))+(IF(TRIM(D212)="-",0,D212)-IF(TRIM(D216)="-",0,D216))+(IF(TRIM(G216)="-",0,G216)-IF(TRIM(E212)="-",0,E212))+(IF(TRIM(I216)="-",0,I216)-IF(TRIM(H216)="-",0,H216))</f>
        <v>0</v>
      </c>
      <c r="L216" s="18" t="n">
        <f aca="false">IF(K216&gt;=J216,(IF((K216-J216)&gt;0.0075,K216-J216,0)),0) * IF(NOT(ISERROR(VLOOKUP($A216,'.'!$B$9:$B$21,1,0))),'.'!$E$4,IF((WEEKDAY($A216,1)=7),'.'!$C$4,IF((WEEKDAY($A216,1)=1),'.'!$D$4,1)))</f>
        <v>0</v>
      </c>
      <c r="M216" s="18" t="n">
        <f aca="false">IF(J216&gt;=K216,(IF((J216-K216)&gt;0.0075,J216-K216,0)),0)</f>
        <v>0</v>
      </c>
      <c r="N216" s="17" t="str">
        <f aca="false">IFERROR(VLOOKUP($A216,'.'!$B$9:$C$21,2,0),"")</f>
        <v>Aniversário de Bauru</v>
      </c>
      <c r="O216" s="10"/>
      <c r="P216" s="10"/>
      <c r="Q216" s="10"/>
      <c r="R216" s="10"/>
      <c r="S216" s="10"/>
      <c r="T216" s="0"/>
      <c r="U216" s="0"/>
      <c r="AC216" s="0"/>
    </row>
    <row r="217" customFormat="false" ht="11.25" hidden="false" customHeight="false" outlineLevel="0" collapsed="false">
      <c r="A217" s="16" t="n">
        <f aca="false">A216+1</f>
        <v>42584</v>
      </c>
      <c r="B217" s="17" t="n">
        <v>0.336805555555556</v>
      </c>
      <c r="C217" s="17" t="n">
        <v>0.586805555555556</v>
      </c>
      <c r="D217" s="17"/>
      <c r="E217" s="17"/>
      <c r="F217" s="17"/>
      <c r="G217" s="17"/>
      <c r="H217" s="17"/>
      <c r="I217" s="17"/>
      <c r="J217" s="18" t="n">
        <f aca="false">IF(OR(B217="",(WEEKDAY(A217,1)=1),(WEEKDAY(A217,1)=7), NOT(ISERROR(VLOOKUP($A217,'.'!$B$9:$B$21,1,0)))),0,'.'!$B$4)</f>
        <v>0.25</v>
      </c>
      <c r="K217" s="18" t="n">
        <f aca="false">(IF(TRIM(C217)="-",0,C217)-IF(TRIM(B217)="-",0,B217))+(IF(TRIM(D213)="-",0,D213)-IF(TRIM(D217)="-",0,D217))+(IF(TRIM(G217)="-",0,G217)-IF(TRIM(E213)="-",0,E213))+(IF(TRIM(I217)="-",0,I217)-IF(TRIM(H217)="-",0,H217))</f>
        <v>0.25</v>
      </c>
      <c r="L217" s="18" t="n">
        <f aca="false">IF(K217&gt;=J217,(IF((K217-J217)&gt;0.0075,K217-J217,0)),0) * IF(NOT(ISERROR(VLOOKUP($A217,'.'!$B$9:$B$21,1,0))),'.'!$E$4,IF((WEEKDAY($A217,1)=7),'.'!$C$4,IF((WEEKDAY($A217,1)=1),'.'!$D$4,1)))</f>
        <v>0</v>
      </c>
      <c r="M217" s="18" t="n">
        <f aca="false">IF(J217&gt;=K217,(IF((J217-K217)&gt;0.0075,J217-K217,0)),0)</f>
        <v>0</v>
      </c>
      <c r="N217" s="17" t="str">
        <f aca="false">IFERROR(VLOOKUP($A217,'.'!$B$9:$C$21,2,0),"")</f>
        <v/>
      </c>
      <c r="O217" s="7"/>
      <c r="P217" s="7"/>
      <c r="Q217" s="33"/>
      <c r="R217" s="10"/>
      <c r="S217" s="10"/>
      <c r="T217" s="0"/>
      <c r="U217" s="0"/>
      <c r="AC217" s="0"/>
    </row>
    <row r="218" customFormat="false" ht="14.05" hidden="false" customHeight="false" outlineLevel="0" collapsed="false">
      <c r="A218" s="16" t="n">
        <f aca="false">A217+1</f>
        <v>42585</v>
      </c>
      <c r="B218" s="17" t="n">
        <v>0.368055555555556</v>
      </c>
      <c r="C218" s="17" t="n">
        <v>0.631944444444444</v>
      </c>
      <c r="D218" s="17"/>
      <c r="E218" s="17"/>
      <c r="F218" s="17"/>
      <c r="G218" s="17"/>
      <c r="H218" s="17"/>
      <c r="I218" s="17"/>
      <c r="J218" s="18" t="n">
        <f aca="false">IF(OR(B218="",(WEEKDAY(A218,1)=1),(WEEKDAY(A218,1)=7), NOT(ISERROR(VLOOKUP($A218,'.'!$B$9:$B$21,1,0)))),0,'.'!$B$4)</f>
        <v>0.25</v>
      </c>
      <c r="K218" s="18" t="n">
        <f aca="false">(IF(TRIM(C218)="-",0,C218)-IF(TRIM(B218)="-",0,B218))+(IF(TRIM(D214)="-",0,D214)-IF(TRIM(D218)="-",0,D218))+(IF(TRIM(G218)="-",0,G218)-IF(TRIM(E214)="-",0,E214))+(IF(TRIM(I218)="-",0,I218)-IF(TRIM(H218)="-",0,H218))</f>
        <v>0.263888888888888</v>
      </c>
      <c r="L218" s="18" t="n">
        <f aca="false">IF(K218&gt;=J218,(IF((K218-J218)&gt;0.0075,K218-J218,0)),0) * IF(NOT(ISERROR(VLOOKUP($A218,'.'!$B$9:$B$21,1,0))),'.'!$E$4,IF((WEEKDAY($A218,1)=7),'.'!$C$4,IF((WEEKDAY($A218,1)=1),'.'!$D$4,1)))</f>
        <v>0.0138888888888884</v>
      </c>
      <c r="M218" s="18" t="n">
        <f aca="false">IF(J218&gt;=K218,(IF((J218-K218)&gt;0.0075,J218-K218,0)),0)</f>
        <v>0</v>
      </c>
      <c r="N218" s="17" t="str">
        <f aca="false">IFERROR(VLOOKUP($A218,'.'!$B$9:$C$21,2,0),"")</f>
        <v/>
      </c>
      <c r="O218" s="7"/>
      <c r="P218" s="7"/>
      <c r="Q218" s="33"/>
      <c r="R218" s="10"/>
      <c r="S218" s="10"/>
      <c r="T218" s="0"/>
      <c r="U218" s="0"/>
      <c r="AC218" s="0"/>
    </row>
    <row r="219" customFormat="false" ht="14.05" hidden="false" customHeight="false" outlineLevel="0" collapsed="false">
      <c r="A219" s="16" t="n">
        <f aca="false">A218+1</f>
        <v>42586</v>
      </c>
      <c r="B219" s="17" t="n">
        <v>0.326388888888889</v>
      </c>
      <c r="C219" s="17" t="n">
        <v>0.576388888888889</v>
      </c>
      <c r="D219" s="17"/>
      <c r="E219" s="17"/>
      <c r="F219" s="17"/>
      <c r="G219" s="17"/>
      <c r="H219" s="17"/>
      <c r="I219" s="17"/>
      <c r="J219" s="18" t="n">
        <f aca="false">IF(OR(B219="",(WEEKDAY(A219,1)=1),(WEEKDAY(A219,1)=7), NOT(ISERROR(VLOOKUP($A219,'.'!$B$9:$B$21,1,0)))),0,'.'!$B$4)</f>
        <v>0.25</v>
      </c>
      <c r="K219" s="18" t="n">
        <f aca="false">(IF(TRIM(C219)="-",0,C219)-IF(TRIM(B219)="-",0,B219))+(IF(TRIM(D215)="-",0,D215)-IF(TRIM(D219)="-",0,D219))+(IF(TRIM(G219)="-",0,G219)-IF(TRIM(E215)="-",0,E215))+(IF(TRIM(I219)="-",0,I219)-IF(TRIM(H219)="-",0,H219))</f>
        <v>0.25</v>
      </c>
      <c r="L219" s="18" t="n">
        <f aca="false">IF(K219&gt;=J219,(IF((K219-J219)&gt;0.0075,K219-J219,0)),0) * IF(NOT(ISERROR(VLOOKUP($A219,'.'!$B$9:$B$21,1,0))),'.'!$E$4,IF((WEEKDAY($A219,1)=7),'.'!$C$4,IF((WEEKDAY($A219,1)=1),'.'!$D$4,1)))</f>
        <v>0</v>
      </c>
      <c r="M219" s="18" t="n">
        <f aca="false">IF(J219&gt;=K219,(IF((J219-K219)&gt;0.0075,J219-K219,0)),0)</f>
        <v>0</v>
      </c>
      <c r="N219" s="17" t="str">
        <f aca="false">IFERROR(VLOOKUP($A219,'.'!$B$9:$C$21,2,0),"")</f>
        <v/>
      </c>
      <c r="O219" s="23"/>
      <c r="P219" s="23"/>
      <c r="Q219" s="34"/>
      <c r="R219" s="10"/>
      <c r="S219" s="10"/>
      <c r="T219" s="0"/>
      <c r="U219" s="0"/>
      <c r="AC219" s="0"/>
    </row>
    <row r="220" customFormat="false" ht="14.05" hidden="false" customHeight="false" outlineLevel="0" collapsed="false">
      <c r="A220" s="16" t="n">
        <f aca="false">A219+1</f>
        <v>42587</v>
      </c>
      <c r="B220" s="17" t="n">
        <v>0.333333333333333</v>
      </c>
      <c r="C220" s="17" t="n">
        <v>0.576388888888889</v>
      </c>
      <c r="D220" s="17"/>
      <c r="E220" s="17"/>
      <c r="F220" s="17"/>
      <c r="G220" s="17"/>
      <c r="H220" s="17"/>
      <c r="I220" s="17"/>
      <c r="J220" s="18" t="n">
        <f aca="false">IF(OR(B220="",(WEEKDAY(A220,1)=1),(WEEKDAY(A220,1)=7), NOT(ISERROR(VLOOKUP($A220,'.'!$B$9:$B$21,1,0)))),0,'.'!$B$4)</f>
        <v>0.25</v>
      </c>
      <c r="K220" s="18" t="n">
        <f aca="false">(IF(TRIM(C220)="-",0,C220)-IF(TRIM(B220)="-",0,B220))+(IF(TRIM(D216)="-",0,D216)-IF(TRIM(D220)="-",0,D220))+(IF(TRIM(G220)="-",0,G220)-IF(TRIM(E216)="-",0,E216))+(IF(TRIM(I220)="-",0,I220)-IF(TRIM(H220)="-",0,H220))</f>
        <v>0.243055555555556</v>
      </c>
      <c r="L220" s="18" t="n">
        <f aca="false">IF(K220&gt;=J220,(IF((K220-J220)&gt;0.0075,K220-J220,0)),0) * IF(NOT(ISERROR(VLOOKUP($A220,'.'!$B$9:$B$21,1,0))),'.'!$E$4,IF((WEEKDAY($A220,1)=7),'.'!$C$4,IF((WEEKDAY($A220,1)=1),'.'!$D$4,1)))</f>
        <v>0</v>
      </c>
      <c r="M220" s="18" t="n">
        <f aca="false">IF(J220&gt;=K220,(IF((J220-K220)&gt;0.0075,J220-K220,0)),0)</f>
        <v>0</v>
      </c>
      <c r="N220" s="17" t="str">
        <f aca="false">IFERROR(VLOOKUP($A220,'.'!$B$9:$C$21,2,0),"")</f>
        <v/>
      </c>
      <c r="O220" s="7"/>
      <c r="P220" s="7"/>
      <c r="Q220" s="33"/>
      <c r="R220" s="10"/>
      <c r="S220" s="10"/>
      <c r="T220" s="0"/>
      <c r="U220" s="0"/>
      <c r="AC220" s="0"/>
    </row>
    <row r="221" customFormat="false" ht="12.8" hidden="false" customHeight="false" outlineLevel="0" collapsed="false">
      <c r="A221" s="16" t="n">
        <f aca="false">A220+1</f>
        <v>42588</v>
      </c>
      <c r="B221" s="17"/>
      <c r="C221" s="17"/>
      <c r="D221" s="17"/>
      <c r="E221" s="17"/>
      <c r="F221" s="17"/>
      <c r="G221" s="17"/>
      <c r="H221" s="17"/>
      <c r="I221" s="17"/>
      <c r="J221" s="18" t="n">
        <f aca="false">IF(OR(B221="",(WEEKDAY(A221,1)=1),(WEEKDAY(A221,1)=7), NOT(ISERROR(VLOOKUP($A221,'.'!$B$9:$B$21,1,0)))),0,'.'!$B$4)</f>
        <v>0</v>
      </c>
      <c r="K221" s="18" t="n">
        <f aca="false">(IF(TRIM(C221)="-",0,C221)-IF(TRIM(B221)="-",0,B221))+(IF(TRIM(D217)="-",0,D217)-IF(TRIM(D221)="-",0,D221))+(IF(TRIM(G221)="-",0,G221)-IF(TRIM(E217)="-",0,E217))+(IF(TRIM(I221)="-",0,I221)-IF(TRIM(H221)="-",0,H221))</f>
        <v>0</v>
      </c>
      <c r="L221" s="18" t="n">
        <f aca="false">IF(K221&gt;=J221,(IF((K221-J221)&gt;0.0075,K221-J221,0)),0) * IF(NOT(ISERROR(VLOOKUP($A221,'.'!$B$9:$B$21,1,0))),'.'!$E$4,IF((WEEKDAY($A221,1)=7),'.'!$C$4,IF((WEEKDAY($A221,1)=1),'.'!$D$4,1)))</f>
        <v>0</v>
      </c>
      <c r="M221" s="18" t="n">
        <f aca="false">IF(J221&gt;=K221,(IF((J221-K221)&gt;0.0075,J221-K221,0)),0)</f>
        <v>0</v>
      </c>
      <c r="N221" s="17" t="str">
        <f aca="false">IFERROR(VLOOKUP($A221,'.'!$B$9:$C$21,2,0),"")</f>
        <v/>
      </c>
      <c r="O221" s="23"/>
      <c r="P221" s="23"/>
      <c r="Q221" s="34"/>
      <c r="R221" s="10"/>
      <c r="S221" s="10"/>
      <c r="T221" s="0"/>
      <c r="U221" s="0"/>
      <c r="AC221" s="0"/>
    </row>
    <row r="222" customFormat="false" ht="11.25" hidden="false" customHeight="false" outlineLevel="0" collapsed="false">
      <c r="A222" s="16" t="n">
        <f aca="false">A221+1</f>
        <v>42589</v>
      </c>
      <c r="B222" s="17"/>
      <c r="C222" s="17"/>
      <c r="D222" s="17"/>
      <c r="E222" s="17"/>
      <c r="F222" s="17"/>
      <c r="G222" s="17"/>
      <c r="H222" s="17"/>
      <c r="I222" s="17"/>
      <c r="J222" s="18" t="n">
        <f aca="false">IF(OR(B222="",(WEEKDAY(A222,1)=1),(WEEKDAY(A222,1)=7), NOT(ISERROR(VLOOKUP($A222,'.'!$B$9:$B$21,1,0)))),0,'.'!$B$4)</f>
        <v>0</v>
      </c>
      <c r="K222" s="18" t="n">
        <f aca="false">(IF(TRIM(C222)="-",0,C222)-IF(TRIM(B222)="-",0,B222))+(IF(TRIM(D218)="-",0,D218)-IF(TRIM(D222)="-",0,D222))+(IF(TRIM(G222)="-",0,G222)-IF(TRIM(E218)="-",0,E218))+(IF(TRIM(I222)="-",0,I222)-IF(TRIM(H222)="-",0,H222))</f>
        <v>0</v>
      </c>
      <c r="L222" s="18" t="n">
        <f aca="false">IF(K222&gt;=J222,(IF((K222-J222)&gt;0.0075,K222-J222,0)),0) * IF(NOT(ISERROR(VLOOKUP($A222,'.'!$B$9:$B$21,1,0))),'.'!$E$4,IF((WEEKDAY($A222,1)=7),'.'!$C$4,IF((WEEKDAY($A222,1)=1),'.'!$D$4,1)))</f>
        <v>0</v>
      </c>
      <c r="M222" s="18" t="n">
        <f aca="false">IF(J222&gt;=K222,(IF((J222-K222)&gt;0.0075,J222-K222,0)),0)</f>
        <v>0</v>
      </c>
      <c r="N222" s="17" t="str">
        <f aca="false">IFERROR(VLOOKUP($A222,'.'!$B$9:$C$21,2,0),"")</f>
        <v/>
      </c>
      <c r="O222" s="10"/>
      <c r="P222" s="10"/>
      <c r="Q222" s="10"/>
      <c r="R222" s="10"/>
      <c r="S222" s="10"/>
      <c r="T222" s="0"/>
      <c r="U222" s="0"/>
      <c r="AC222" s="0"/>
    </row>
    <row r="223" customFormat="false" ht="11.25" hidden="false" customHeight="false" outlineLevel="0" collapsed="false">
      <c r="A223" s="16" t="n">
        <f aca="false">A222+1</f>
        <v>42590</v>
      </c>
      <c r="B223" s="17" t="n">
        <v>0.340277777777778</v>
      </c>
      <c r="C223" s="17" t="n">
        <v>0.59375</v>
      </c>
      <c r="D223" s="17"/>
      <c r="E223" s="17"/>
      <c r="F223" s="17"/>
      <c r="G223" s="17"/>
      <c r="H223" s="17"/>
      <c r="I223" s="17"/>
      <c r="J223" s="18" t="n">
        <f aca="false">IF(OR(B223="",(WEEKDAY(A223,1)=1),(WEEKDAY(A223,1)=7), NOT(ISERROR(VLOOKUP($A223,'.'!$B$9:$B$21,1,0)))),0,'.'!$B$4)</f>
        <v>0.25</v>
      </c>
      <c r="K223" s="18" t="n">
        <f aca="false">(IF(TRIM(C223)="-",0,C223)-IF(TRIM(B223)="-",0,B223))+(IF(TRIM(D219)="-",0,D219)-IF(TRIM(D223)="-",0,D223))+(IF(TRIM(G223)="-",0,G223)-IF(TRIM(E219)="-",0,E219))+(IF(TRIM(I223)="-",0,I223)-IF(TRIM(H223)="-",0,H223))</f>
        <v>0.253472222222222</v>
      </c>
      <c r="L223" s="18" t="n">
        <f aca="false">IF(K223&gt;=J223,(IF((K223-J223)&gt;0.0075,K223-J223,0)),0) * IF(NOT(ISERROR(VLOOKUP($A223,'.'!$B$9:$B$21,1,0))),'.'!$E$4,IF((WEEKDAY($A223,1)=7),'.'!$C$4,IF((WEEKDAY($A223,1)=1),'.'!$D$4,1)))</f>
        <v>0</v>
      </c>
      <c r="M223" s="18" t="n">
        <f aca="false">IF(J223&gt;=K223,(IF((J223-K223)&gt;0.0075,J223-K223,0)),0)</f>
        <v>0</v>
      </c>
      <c r="N223" s="17" t="str">
        <f aca="false">IFERROR(VLOOKUP($A223,'.'!$B$9:$C$21,2,0),"")</f>
        <v/>
      </c>
      <c r="O223" s="10"/>
      <c r="P223" s="10"/>
      <c r="Q223" s="10"/>
      <c r="R223" s="10"/>
      <c r="S223" s="10"/>
      <c r="T223" s="0"/>
      <c r="U223" s="0"/>
      <c r="AC223" s="0"/>
    </row>
    <row r="224" customFormat="false" ht="14.05" hidden="false" customHeight="false" outlineLevel="0" collapsed="false">
      <c r="A224" s="16" t="n">
        <f aca="false">A223+1</f>
        <v>42591</v>
      </c>
      <c r="B224" s="17" t="n">
        <v>0.336805555555556</v>
      </c>
      <c r="C224" s="17" t="n">
        <v>0.597222222222222</v>
      </c>
      <c r="D224" s="17"/>
      <c r="E224" s="17"/>
      <c r="F224" s="17"/>
      <c r="G224" s="17"/>
      <c r="H224" s="17"/>
      <c r="I224" s="17"/>
      <c r="J224" s="18" t="n">
        <f aca="false">IF(OR(B224="",(WEEKDAY(A224,1)=1),(WEEKDAY(A224,1)=7), NOT(ISERROR(VLOOKUP($A224,'.'!$B$9:$B$21,1,0)))),0,'.'!$B$4)</f>
        <v>0.25</v>
      </c>
      <c r="K224" s="18" t="n">
        <f aca="false">(IF(TRIM(C224)="-",0,C224)-IF(TRIM(B224)="-",0,B224))+(IF(TRIM(D220)="-",0,D220)-IF(TRIM(D224)="-",0,D224))+(IF(TRIM(G224)="-",0,G224)-IF(TRIM(E220)="-",0,E220))+(IF(TRIM(I224)="-",0,I224)-IF(TRIM(H224)="-",0,H224))</f>
        <v>0.260416666666667</v>
      </c>
      <c r="L224" s="18" t="n">
        <f aca="false">IF(K224&gt;=J224,(IF((K224-J224)&gt;0.0075,K224-J224,0)),0) * IF(NOT(ISERROR(VLOOKUP($A224,'.'!$B$9:$B$21,1,0))),'.'!$E$4,IF((WEEKDAY($A224,1)=7),'.'!$C$4,IF((WEEKDAY($A224,1)=1),'.'!$D$4,1)))</f>
        <v>0.0104166666666666</v>
      </c>
      <c r="M224" s="18" t="n">
        <f aca="false">IF(J224&gt;=K224,(IF((J224-K224)&gt;0.0075,J224-K224,0)),0)</f>
        <v>0</v>
      </c>
      <c r="N224" s="17" t="str">
        <f aca="false">IFERROR(VLOOKUP($A224,'.'!$B$9:$C$21,2,0),"")</f>
        <v/>
      </c>
      <c r="O224" s="7"/>
      <c r="P224" s="7"/>
      <c r="Q224" s="33"/>
      <c r="R224" s="10"/>
      <c r="S224" s="10"/>
      <c r="T224" s="0"/>
      <c r="U224" s="0"/>
      <c r="AC224" s="0"/>
    </row>
    <row r="225" customFormat="false" ht="11.25" hidden="false" customHeight="false" outlineLevel="0" collapsed="false">
      <c r="A225" s="16" t="n">
        <f aca="false">A224+1</f>
        <v>42592</v>
      </c>
      <c r="B225" s="17" t="n">
        <v>0.340277777777778</v>
      </c>
      <c r="C225" s="17" t="n">
        <v>0.59375</v>
      </c>
      <c r="D225" s="17"/>
      <c r="E225" s="17"/>
      <c r="F225" s="17"/>
      <c r="G225" s="17"/>
      <c r="H225" s="17"/>
      <c r="I225" s="17"/>
      <c r="J225" s="18" t="n">
        <f aca="false">IF(OR(B225="",(WEEKDAY(A225,1)=1),(WEEKDAY(A225,1)=7), NOT(ISERROR(VLOOKUP($A225,'.'!$B$9:$B$21,1,0)))),0,'.'!$B$4)</f>
        <v>0.25</v>
      </c>
      <c r="K225" s="18" t="n">
        <f aca="false">(IF(TRIM(C225)="-",0,C225)-IF(TRIM(B225)="-",0,B225))+(IF(TRIM(D221)="-",0,D221)-IF(TRIM(D225)="-",0,D225))+(IF(TRIM(G225)="-",0,G225)-IF(TRIM(E221)="-",0,E221))+(IF(TRIM(I225)="-",0,I225)-IF(TRIM(H225)="-",0,H225))</f>
        <v>0.253472222222222</v>
      </c>
      <c r="L225" s="18" t="n">
        <f aca="false">IF(K225&gt;=J225,(IF((K225-J225)&gt;0.0075,K225-J225,0)),0) * IF(NOT(ISERROR(VLOOKUP($A225,'.'!$B$9:$B$21,1,0))),'.'!$E$4,IF((WEEKDAY($A225,1)=7),'.'!$C$4,IF((WEEKDAY($A225,1)=1),'.'!$D$4,1)))</f>
        <v>0</v>
      </c>
      <c r="M225" s="18" t="n">
        <f aca="false">IF(J225&gt;=K225,(IF((J225-K225)&gt;0.0075,J225-K225,0)),0)</f>
        <v>0</v>
      </c>
      <c r="N225" s="17" t="str">
        <f aca="false">IFERROR(VLOOKUP($A225,'.'!$B$9:$C$21,2,0),"")</f>
        <v/>
      </c>
      <c r="O225" s="7"/>
      <c r="P225" s="7"/>
      <c r="Q225" s="33"/>
      <c r="R225" s="10"/>
      <c r="S225" s="10"/>
      <c r="T225" s="0"/>
      <c r="U225" s="0"/>
      <c r="AC225" s="0"/>
    </row>
    <row r="226" customFormat="false" ht="14.05" hidden="false" customHeight="false" outlineLevel="0" collapsed="false">
      <c r="A226" s="16" t="n">
        <f aca="false">A225+1</f>
        <v>42593</v>
      </c>
      <c r="B226" s="17" t="n">
        <v>0.354166666666667</v>
      </c>
      <c r="C226" s="17" t="n">
        <v>0.597222222222222</v>
      </c>
      <c r="D226" s="17"/>
      <c r="E226" s="17"/>
      <c r="F226" s="17"/>
      <c r="G226" s="17"/>
      <c r="H226" s="17"/>
      <c r="I226" s="17"/>
      <c r="J226" s="18" t="n">
        <f aca="false">IF(OR(B226="",(WEEKDAY(A226,1)=1),(WEEKDAY(A226,1)=7), NOT(ISERROR(VLOOKUP($A226,'.'!$B$9:$B$21,1,0)))),0,'.'!$B$4)</f>
        <v>0.25</v>
      </c>
      <c r="K226" s="18" t="n">
        <f aca="false">(IF(TRIM(C226)="-",0,C226)-IF(TRIM(B226)="-",0,B226))+(IF(TRIM(D222)="-",0,D222)-IF(TRIM(D226)="-",0,D226))+(IF(TRIM(G226)="-",0,G226)-IF(TRIM(E222)="-",0,E222))+(IF(TRIM(I226)="-",0,I226)-IF(TRIM(H226)="-",0,H226))</f>
        <v>0.243055555555555</v>
      </c>
      <c r="L226" s="18" t="n">
        <f aca="false">IF(K226&gt;=J226,(IF((K226-J226)&gt;0.0075,K226-J226,0)),0) * IF(NOT(ISERROR(VLOOKUP($A226,'.'!$B$9:$B$21,1,0))),'.'!$E$4,IF((WEEKDAY($A226,1)=7),'.'!$C$4,IF((WEEKDAY($A226,1)=1),'.'!$D$4,1)))</f>
        <v>0</v>
      </c>
      <c r="M226" s="18" t="n">
        <f aca="false">IF(J226&gt;=K226,(IF((J226-K226)&gt;0.0075,J226-K226,0)),0)</f>
        <v>0</v>
      </c>
      <c r="N226" s="17" t="str">
        <f aca="false">IFERROR(VLOOKUP($A226,'.'!$B$9:$C$21,2,0),"")</f>
        <v/>
      </c>
      <c r="O226" s="0"/>
      <c r="P226" s="0"/>
      <c r="Q226" s="0"/>
      <c r="R226" s="0"/>
      <c r="S226" s="0"/>
      <c r="T226" s="0"/>
      <c r="U226" s="0"/>
      <c r="AC226" s="0"/>
    </row>
    <row r="227" customFormat="false" ht="11.25" hidden="false" customHeight="false" outlineLevel="0" collapsed="false">
      <c r="A227" s="16" t="n">
        <f aca="false">A226+1</f>
        <v>42594</v>
      </c>
      <c r="B227" s="17" t="n">
        <v>0.340277777777778</v>
      </c>
      <c r="C227" s="17" t="n">
        <v>0.597222222222222</v>
      </c>
      <c r="D227" s="17"/>
      <c r="E227" s="17"/>
      <c r="F227" s="17"/>
      <c r="G227" s="17"/>
      <c r="H227" s="17"/>
      <c r="I227" s="17"/>
      <c r="J227" s="18" t="n">
        <f aca="false">IF(OR(B227="",(WEEKDAY(A227,1)=1),(WEEKDAY(A227,1)=7), NOT(ISERROR(VLOOKUP($A227,'.'!$B$9:$B$21,1,0)))),0,'.'!$B$4)</f>
        <v>0.25</v>
      </c>
      <c r="K227" s="18" t="n">
        <f aca="false">(IF(TRIM(C227)="-",0,C227)-IF(TRIM(B227)="-",0,B227))+(IF(TRIM(D223)="-",0,D223)-IF(TRIM(D227)="-",0,D227))+(IF(TRIM(G227)="-",0,G227)-IF(TRIM(E223)="-",0,E223))+(IF(TRIM(I227)="-",0,I227)-IF(TRIM(H227)="-",0,H227))</f>
        <v>0.256944444444444</v>
      </c>
      <c r="L227" s="18" t="n">
        <f aca="false">IF(K227&gt;=J227,(IF((K227-J227)&gt;0.0075,K227-J227,0)),0) * IF(NOT(ISERROR(VLOOKUP($A227,'.'!$B$9:$B$21,1,0))),'.'!$E$4,IF((WEEKDAY($A227,1)=7),'.'!$C$4,IF((WEEKDAY($A227,1)=1),'.'!$D$4,1)))</f>
        <v>0</v>
      </c>
      <c r="M227" s="18" t="n">
        <f aca="false">IF(J227&gt;=K227,(IF((J227-K227)&gt;0.0075,J227-K227,0)),0)</f>
        <v>0</v>
      </c>
      <c r="N227" s="17" t="str">
        <f aca="false">IFERROR(VLOOKUP($A227,'.'!$B$9:$C$21,2,0),"")</f>
        <v/>
      </c>
      <c r="O227" s="44"/>
      <c r="P227" s="44"/>
      <c r="Q227" s="45"/>
      <c r="R227" s="42"/>
      <c r="S227" s="45"/>
      <c r="T227" s="0"/>
      <c r="U227" s="0"/>
      <c r="AC227" s="0"/>
    </row>
    <row r="228" customFormat="false" ht="12.8" hidden="false" customHeight="false" outlineLevel="0" collapsed="false">
      <c r="A228" s="16" t="n">
        <f aca="false">A227+1</f>
        <v>42595</v>
      </c>
      <c r="B228" s="17"/>
      <c r="C228" s="17"/>
      <c r="D228" s="17"/>
      <c r="E228" s="17"/>
      <c r="F228" s="17"/>
      <c r="G228" s="17"/>
      <c r="H228" s="17"/>
      <c r="I228" s="17"/>
      <c r="J228" s="18" t="n">
        <f aca="false">IF(OR(B228="",(WEEKDAY(A228,1)=1),(WEEKDAY(A228,1)=7), NOT(ISERROR(VLOOKUP($A228,'.'!$B$9:$B$21,1,0)))),0,'.'!$B$4)</f>
        <v>0</v>
      </c>
      <c r="K228" s="18" t="n">
        <f aca="false">(IF(TRIM(C228)="-",0,C228)-IF(TRIM(B228)="-",0,B228))+(IF(TRIM(D224)="-",0,D224)-IF(TRIM(D228)="-",0,D228))+(IF(TRIM(G228)="-",0,G228)-IF(TRIM(E224)="-",0,E224))+(IF(TRIM(I228)="-",0,I228)-IF(TRIM(H228)="-",0,H228))</f>
        <v>0</v>
      </c>
      <c r="L228" s="18" t="n">
        <f aca="false">IF(K228&gt;=J228,(IF((K228-J228)&gt;0.0075,K228-J228,0)),0) * IF(NOT(ISERROR(VLOOKUP($A228,'.'!$B$9:$B$21,1,0))),'.'!$E$4,IF((WEEKDAY($A228,1)=7),'.'!$C$4,IF((WEEKDAY($A228,1)=1),'.'!$D$4,1)))</f>
        <v>0</v>
      </c>
      <c r="M228" s="18" t="n">
        <f aca="false">IF(J228&gt;=K228,(IF((J228-K228)&gt;0.0075,J228-K228,0)),0)</f>
        <v>0</v>
      </c>
      <c r="N228" s="17" t="str">
        <f aca="false">IFERROR(VLOOKUP($A228,'.'!$B$9:$C$21,2,0),"")</f>
        <v/>
      </c>
      <c r="O228" s="46"/>
      <c r="P228" s="46"/>
      <c r="Q228" s="47"/>
      <c r="R228" s="48"/>
      <c r="S228" s="47"/>
      <c r="T228" s="0"/>
      <c r="U228" s="0"/>
      <c r="AC228" s="0"/>
    </row>
    <row r="229" customFormat="false" ht="11.25" hidden="false" customHeight="false" outlineLevel="0" collapsed="false">
      <c r="A229" s="16" t="n">
        <f aca="false">A228+1</f>
        <v>42596</v>
      </c>
      <c r="B229" s="17"/>
      <c r="C229" s="17"/>
      <c r="D229" s="17"/>
      <c r="E229" s="17"/>
      <c r="F229" s="17"/>
      <c r="G229" s="17"/>
      <c r="H229" s="17"/>
      <c r="I229" s="17"/>
      <c r="J229" s="18" t="n">
        <f aca="false">IF(OR(B229="",(WEEKDAY(A229,1)=1),(WEEKDAY(A229,1)=7), NOT(ISERROR(VLOOKUP($A229,'.'!$B$9:$B$21,1,0)))),0,'.'!$B$4)</f>
        <v>0</v>
      </c>
      <c r="K229" s="18" t="n">
        <f aca="false">(IF(TRIM(C229)="-",0,C229)-IF(TRIM(B229)="-",0,B229))+(IF(TRIM(D225)="-",0,D225)-IF(TRIM(D229)="-",0,D229))+(IF(TRIM(G229)="-",0,G229)-IF(TRIM(E225)="-",0,E225))+(IF(TRIM(I229)="-",0,I229)-IF(TRIM(H229)="-",0,H229))</f>
        <v>0</v>
      </c>
      <c r="L229" s="18" t="n">
        <f aca="false">IF(K229&gt;=J229,(IF((K229-J229)&gt;0.0075,K229-J229,0)),0) * IF(NOT(ISERROR(VLOOKUP($A229,'.'!$B$9:$B$21,1,0))),'.'!$E$4,IF((WEEKDAY($A229,1)=7),'.'!$C$4,IF((WEEKDAY($A229,1)=1),'.'!$D$4,1)))</f>
        <v>0</v>
      </c>
      <c r="M229" s="18" t="n">
        <f aca="false">IF(J229&gt;=K229,(IF((J229-K229)&gt;0.0075,J229-K229,0)),0)</f>
        <v>0</v>
      </c>
      <c r="N229" s="17" t="str">
        <f aca="false">IFERROR(VLOOKUP($A229,'.'!$B$9:$C$21,2,0),"")</f>
        <v/>
      </c>
      <c r="O229" s="10"/>
      <c r="P229" s="10"/>
      <c r="Q229" s="10"/>
      <c r="R229" s="10"/>
      <c r="S229" s="10"/>
      <c r="T229" s="0"/>
      <c r="U229" s="0"/>
      <c r="AC229" s="0"/>
    </row>
    <row r="230" customFormat="false" ht="11.25" hidden="false" customHeight="false" outlineLevel="0" collapsed="false">
      <c r="A230" s="16" t="n">
        <f aca="false">A229+1</f>
        <v>42597</v>
      </c>
      <c r="B230" s="17" t="n">
        <v>0.34375</v>
      </c>
      <c r="C230" s="17" t="n">
        <v>0.597222222222222</v>
      </c>
      <c r="D230" s="17"/>
      <c r="E230" s="17"/>
      <c r="F230" s="17"/>
      <c r="G230" s="17"/>
      <c r="H230" s="17"/>
      <c r="I230" s="17"/>
      <c r="J230" s="18" t="n">
        <f aca="false">IF(OR(B230="",(WEEKDAY(A230,1)=1),(WEEKDAY(A230,1)=7), NOT(ISERROR(VLOOKUP($A230,'.'!$B$9:$B$21,1,0)))),0,'.'!$B$4)</f>
        <v>0.25</v>
      </c>
      <c r="K230" s="18" t="n">
        <f aca="false">(IF(TRIM(C230)="-",0,C230)-IF(TRIM(B230)="-",0,B230))+(IF(TRIM(D226)="-",0,D226)-IF(TRIM(D230)="-",0,D230))+(IF(TRIM(G230)="-",0,G230)-IF(TRIM(E226)="-",0,E226))+(IF(TRIM(I230)="-",0,I230)-IF(TRIM(H230)="-",0,H230))</f>
        <v>0.253472222222222</v>
      </c>
      <c r="L230" s="18" t="n">
        <f aca="false">IF(K230&gt;=J230,(IF((K230-J230)&gt;0.0075,K230-J230,0)),0) * IF(NOT(ISERROR(VLOOKUP($A230,'.'!$B$9:$B$21,1,0))),'.'!$E$4,IF((WEEKDAY($A230,1)=7),'.'!$C$4,IF((WEEKDAY($A230,1)=1),'.'!$D$4,1)))</f>
        <v>0</v>
      </c>
      <c r="M230" s="18" t="n">
        <f aca="false">IF(J230&gt;=K230,(IF((J230-K230)&gt;0.0075,J230-K230,0)),0)</f>
        <v>0</v>
      </c>
      <c r="N230" s="17" t="str">
        <f aca="false">IFERROR(VLOOKUP($A230,'.'!$B$9:$C$21,2,0),"")</f>
        <v/>
      </c>
      <c r="O230" s="10"/>
      <c r="P230" s="10"/>
      <c r="Q230" s="10"/>
      <c r="R230" s="10"/>
      <c r="S230" s="10"/>
      <c r="T230" s="0"/>
      <c r="U230" s="0"/>
      <c r="AC230" s="0"/>
    </row>
    <row r="231" customFormat="false" ht="14.05" hidden="false" customHeight="false" outlineLevel="0" collapsed="false">
      <c r="A231" s="16" t="n">
        <f aca="false">A230+1</f>
        <v>42598</v>
      </c>
      <c r="B231" s="17" t="n">
        <v>0.336805555555556</v>
      </c>
      <c r="C231" s="17" t="n">
        <v>0.597222222222222</v>
      </c>
      <c r="D231" s="17"/>
      <c r="E231" s="17"/>
      <c r="F231" s="17"/>
      <c r="G231" s="17"/>
      <c r="H231" s="17"/>
      <c r="I231" s="17"/>
      <c r="J231" s="18" t="n">
        <f aca="false">IF(OR(B231="",(WEEKDAY(A231,1)=1),(WEEKDAY(A231,1)=7), NOT(ISERROR(VLOOKUP($A231,'.'!$B$9:$B$21,1,0)))),0,'.'!$B$4)</f>
        <v>0.25</v>
      </c>
      <c r="K231" s="18" t="n">
        <f aca="false">(IF(TRIM(C231)="-",0,C231)-IF(TRIM(B231)="-",0,B231))+(IF(TRIM(D227)="-",0,D227)-IF(TRIM(D231)="-",0,D231))+(IF(TRIM(G231)="-",0,G231)-IF(TRIM(E227)="-",0,E227))+(IF(TRIM(I231)="-",0,I231)-IF(TRIM(H231)="-",0,H231))</f>
        <v>0.260416666666667</v>
      </c>
      <c r="L231" s="18" t="n">
        <f aca="false">IF(K231&gt;=J231,(IF((K231-J231)&gt;0.0075,K231-J231,0)),0) * IF(NOT(ISERROR(VLOOKUP($A231,'.'!$B$9:$B$21,1,0))),'.'!$E$4,IF((WEEKDAY($A231,1)=7),'.'!$C$4,IF((WEEKDAY($A231,1)=1),'.'!$D$4,1)))</f>
        <v>0.0104166666666666</v>
      </c>
      <c r="M231" s="18" t="n">
        <f aca="false">IF(J231&gt;=K231,(IF((J231-K231)&gt;0.0075,J231-K231,0)),0)</f>
        <v>0</v>
      </c>
      <c r="N231" s="17" t="str">
        <f aca="false">IFERROR(VLOOKUP($A231,'.'!$B$9:$C$21,2,0),"")</f>
        <v/>
      </c>
      <c r="O231" s="7"/>
      <c r="P231" s="7"/>
      <c r="Q231" s="33"/>
      <c r="R231" s="10"/>
      <c r="S231" s="10"/>
      <c r="T231" s="0"/>
      <c r="U231" s="0"/>
      <c r="AC231" s="0"/>
    </row>
    <row r="232" customFormat="false" ht="14.05" hidden="false" customHeight="false" outlineLevel="0" collapsed="false">
      <c r="A232" s="16" t="n">
        <f aca="false">A231+1</f>
        <v>42599</v>
      </c>
      <c r="B232" s="17" t="n">
        <v>0.340277777777778</v>
      </c>
      <c r="C232" s="17" t="n">
        <v>0.590277777777778</v>
      </c>
      <c r="D232" s="17"/>
      <c r="E232" s="17"/>
      <c r="F232" s="17"/>
      <c r="G232" s="17"/>
      <c r="H232" s="17"/>
      <c r="I232" s="17"/>
      <c r="J232" s="18" t="n">
        <f aca="false">IF(OR(B232="",(WEEKDAY(A232,1)=1),(WEEKDAY(A232,1)=7), NOT(ISERROR(VLOOKUP($A232,'.'!$B$9:$B$21,1,0)))),0,'.'!$B$4)</f>
        <v>0.25</v>
      </c>
      <c r="K232" s="18" t="n">
        <f aca="false">(IF(TRIM(C232)="-",0,C232)-IF(TRIM(B232)="-",0,B232))+(IF(TRIM(D228)="-",0,D228)-IF(TRIM(D232)="-",0,D232))+(IF(TRIM(G232)="-",0,G232)-IF(TRIM(E228)="-",0,E228))+(IF(TRIM(I232)="-",0,I232)-IF(TRIM(H232)="-",0,H232))</f>
        <v>0.25</v>
      </c>
      <c r="L232" s="18" t="n">
        <f aca="false">IF(K232&gt;=J232,(IF((K232-J232)&gt;0.0075,K232-J232,0)),0) * IF(NOT(ISERROR(VLOOKUP($A232,'.'!$B$9:$B$21,1,0))),'.'!$E$4,IF((WEEKDAY($A232,1)=7),'.'!$C$4,IF((WEEKDAY($A232,1)=1),'.'!$D$4,1)))</f>
        <v>0</v>
      </c>
      <c r="M232" s="18" t="n">
        <f aca="false">IF(J232&gt;=K232,(IF((J232-K232)&gt;0.0075,J232-K232,0)),0)</f>
        <v>0</v>
      </c>
      <c r="N232" s="17" t="str">
        <f aca="false">IFERROR(VLOOKUP($A232,'.'!$B$9:$C$21,2,0),"")</f>
        <v/>
      </c>
      <c r="O232" s="7"/>
      <c r="P232" s="7"/>
      <c r="Q232" s="33"/>
      <c r="R232" s="10"/>
      <c r="S232" s="10"/>
      <c r="T232" s="0"/>
      <c r="U232" s="0"/>
      <c r="AC232" s="0"/>
    </row>
    <row r="233" customFormat="false" ht="14.05" hidden="false" customHeight="false" outlineLevel="0" collapsed="false">
      <c r="A233" s="16" t="n">
        <f aca="false">A232+1</f>
        <v>42600</v>
      </c>
      <c r="B233" s="17" t="n">
        <v>0.336805555555556</v>
      </c>
      <c r="C233" s="17" t="n">
        <v>0.59375</v>
      </c>
      <c r="D233" s="17"/>
      <c r="E233" s="17"/>
      <c r="F233" s="17"/>
      <c r="G233" s="17"/>
      <c r="H233" s="17"/>
      <c r="I233" s="17"/>
      <c r="J233" s="18" t="n">
        <f aca="false">IF(OR(B233="",(WEEKDAY(A233,1)=1),(WEEKDAY(A233,1)=7), NOT(ISERROR(VLOOKUP($A233,'.'!$B$9:$B$21,1,0)))),0,'.'!$B$4)</f>
        <v>0.25</v>
      </c>
      <c r="K233" s="18" t="n">
        <f aca="false">(IF(TRIM(C233)="-",0,C233)-IF(TRIM(B233)="-",0,B233))+(IF(TRIM(D229)="-",0,D229)-IF(TRIM(D233)="-",0,D233))+(IF(TRIM(G233)="-",0,G233)-IF(TRIM(E229)="-",0,E229))+(IF(TRIM(I233)="-",0,I233)-IF(TRIM(H233)="-",0,H233))</f>
        <v>0.256944444444444</v>
      </c>
      <c r="L233" s="18" t="n">
        <f aca="false">IF(K233&gt;=J233,(IF((K233-J233)&gt;0.0075,K233-J233,0)),0) * IF(NOT(ISERROR(VLOOKUP($A233,'.'!$B$9:$B$21,1,0))),'.'!$E$4,IF((WEEKDAY($A233,1)=7),'.'!$C$4,IF((WEEKDAY($A233,1)=1),'.'!$D$4,1)))</f>
        <v>0</v>
      </c>
      <c r="M233" s="18" t="n">
        <f aca="false">IF(J233&gt;=K233,(IF((J233-K233)&gt;0.0075,J233-K233,0)),0)</f>
        <v>0</v>
      </c>
      <c r="N233" s="17" t="str">
        <f aca="false">IFERROR(VLOOKUP($A233,'.'!$B$9:$C$21,2,0),"")</f>
        <v/>
      </c>
      <c r="O233" s="23"/>
      <c r="P233" s="23"/>
      <c r="Q233" s="34"/>
      <c r="R233" s="10"/>
      <c r="S233" s="10"/>
      <c r="T233" s="0"/>
      <c r="U233" s="0"/>
      <c r="AC233" s="0"/>
    </row>
    <row r="234" customFormat="false" ht="14.05" hidden="false" customHeight="false" outlineLevel="0" collapsed="false">
      <c r="A234" s="16" t="n">
        <f aca="false">A233+1</f>
        <v>42601</v>
      </c>
      <c r="B234" s="17" t="n">
        <v>0.336805555555556</v>
      </c>
      <c r="C234" s="17" t="n">
        <v>0.597222222222222</v>
      </c>
      <c r="D234" s="17"/>
      <c r="E234" s="17"/>
      <c r="F234" s="17"/>
      <c r="G234" s="17"/>
      <c r="H234" s="17"/>
      <c r="I234" s="17"/>
      <c r="J234" s="18" t="n">
        <f aca="false">IF(OR(B234="",(WEEKDAY(A234,1)=1),(WEEKDAY(A234,1)=7), NOT(ISERROR(VLOOKUP($A234,'.'!$B$9:$B$21,1,0)))),0,'.'!$B$4)</f>
        <v>0.25</v>
      </c>
      <c r="K234" s="18" t="n">
        <f aca="false">(IF(TRIM(C234)="-",0,C234)-IF(TRIM(B234)="-",0,B234))+(IF(TRIM(D230)="-",0,D230)-IF(TRIM(D234)="-",0,D234))+(IF(TRIM(G234)="-",0,G234)-IF(TRIM(E230)="-",0,E230))+(IF(TRIM(I234)="-",0,I234)-IF(TRIM(H234)="-",0,H234))</f>
        <v>0.260416666666666</v>
      </c>
      <c r="L234" s="18" t="n">
        <f aca="false">IF(K234&gt;=J234,(IF((K234-J234)&gt;0.0075,K234-J234,0)),0) * IF(NOT(ISERROR(VLOOKUP($A234,'.'!$B$9:$B$21,1,0))),'.'!$E$4,IF((WEEKDAY($A234,1)=7),'.'!$C$4,IF((WEEKDAY($A234,1)=1),'.'!$D$4,1)))</f>
        <v>0.0104166666666662</v>
      </c>
      <c r="M234" s="18" t="n">
        <f aca="false">IF(J234&gt;=K234,(IF((J234-K234)&gt;0.0075,J234-K234,0)),0)</f>
        <v>0</v>
      </c>
      <c r="N234" s="17" t="str">
        <f aca="false">IFERROR(VLOOKUP($A234,'.'!$B$9:$C$21,2,0),"")</f>
        <v/>
      </c>
      <c r="O234" s="7"/>
      <c r="P234" s="7"/>
      <c r="Q234" s="33"/>
      <c r="R234" s="10"/>
      <c r="S234" s="10"/>
      <c r="T234" s="0"/>
      <c r="U234" s="0"/>
      <c r="AC234" s="0"/>
    </row>
    <row r="235" customFormat="false" ht="12.8" hidden="false" customHeight="false" outlineLevel="0" collapsed="false">
      <c r="A235" s="16" t="n">
        <f aca="false">A234+1</f>
        <v>42602</v>
      </c>
      <c r="B235" s="17"/>
      <c r="C235" s="17"/>
      <c r="D235" s="17"/>
      <c r="E235" s="17"/>
      <c r="F235" s="17"/>
      <c r="G235" s="17"/>
      <c r="H235" s="17"/>
      <c r="I235" s="17"/>
      <c r="J235" s="18" t="n">
        <f aca="false">IF(OR(B235="",(WEEKDAY(A235,1)=1),(WEEKDAY(A235,1)=7), NOT(ISERROR(VLOOKUP($A235,'.'!$B$9:$B$21,1,0)))),0,'.'!$B$4)</f>
        <v>0</v>
      </c>
      <c r="K235" s="18" t="n">
        <f aca="false">(IF(TRIM(C235)="-",0,C235)-IF(TRIM(B235)="-",0,B235))+(IF(TRIM(D231)="-",0,D231)-IF(TRIM(D235)="-",0,D235))+(IF(TRIM(G235)="-",0,G235)-IF(TRIM(E231)="-",0,E231))+(IF(TRIM(I235)="-",0,I235)-IF(TRIM(H235)="-",0,H235))</f>
        <v>0</v>
      </c>
      <c r="L235" s="18" t="n">
        <f aca="false">IF(K235&gt;=J235,(IF((K235-J235)&gt;0.0075,K235-J235,0)),0) * IF(NOT(ISERROR(VLOOKUP($A235,'.'!$B$9:$B$21,1,0))),'.'!$E$4,IF((WEEKDAY($A235,1)=7),'.'!$C$4,IF((WEEKDAY($A235,1)=1),'.'!$D$4,1)))</f>
        <v>0</v>
      </c>
      <c r="M235" s="18" t="n">
        <f aca="false">IF(J235&gt;=K235,(IF((J235-K235)&gt;0.0075,J235-K235,0)),0)</f>
        <v>0</v>
      </c>
      <c r="N235" s="17" t="str">
        <f aca="false">IFERROR(VLOOKUP($A235,'.'!$B$9:$C$21,2,0),"")</f>
        <v/>
      </c>
      <c r="O235" s="23"/>
      <c r="P235" s="23"/>
      <c r="Q235" s="34"/>
      <c r="R235" s="10"/>
      <c r="S235" s="10"/>
      <c r="T235" s="0"/>
      <c r="U235" s="0"/>
      <c r="AC235" s="0"/>
    </row>
    <row r="236" customFormat="false" ht="12.8" hidden="false" customHeight="false" outlineLevel="0" collapsed="false">
      <c r="A236" s="16" t="n">
        <f aca="false">A235+1</f>
        <v>42603</v>
      </c>
      <c r="B236" s="17"/>
      <c r="C236" s="17"/>
      <c r="D236" s="17"/>
      <c r="E236" s="17"/>
      <c r="F236" s="17"/>
      <c r="G236" s="17"/>
      <c r="H236" s="17"/>
      <c r="I236" s="17"/>
      <c r="J236" s="18" t="n">
        <f aca="false">IF(OR(B236="",(WEEKDAY(A236,1)=1),(WEEKDAY(A236,1)=7), NOT(ISERROR(VLOOKUP($A236,'.'!$B$9:$B$21,1,0)))),0,'.'!$B$4)</f>
        <v>0</v>
      </c>
      <c r="K236" s="18" t="n">
        <f aca="false">(IF(TRIM(C236)="-",0,C236)-IF(TRIM(B236)="-",0,B236))+(IF(TRIM(D232)="-",0,D232)-IF(TRIM(D236)="-",0,D236))+(IF(TRIM(G236)="-",0,G236)-IF(TRIM(E232)="-",0,E232))+(IF(TRIM(I236)="-",0,I236)-IF(TRIM(H236)="-",0,H236))</f>
        <v>0</v>
      </c>
      <c r="L236" s="18" t="n">
        <f aca="false">IF(K236&gt;=J236,(IF((K236-J236)&gt;0.0075,K236-J236,0)),0) * IF(NOT(ISERROR(VLOOKUP($A236,'.'!$B$9:$B$21,1,0))),'.'!$E$4,IF((WEEKDAY($A236,1)=7),'.'!$C$4,IF((WEEKDAY($A236,1)=1),'.'!$D$4,1)))</f>
        <v>0</v>
      </c>
      <c r="M236" s="18" t="n">
        <f aca="false">IF(J236&gt;=K236,(IF((J236-K236)&gt;0.0075,J236-K236,0)),0)</f>
        <v>0</v>
      </c>
      <c r="N236" s="17" t="str">
        <f aca="false">IFERROR(VLOOKUP($A236,'.'!$B$9:$C$21,2,0),"")</f>
        <v/>
      </c>
      <c r="O236" s="10"/>
      <c r="P236" s="10"/>
      <c r="Q236" s="10"/>
      <c r="R236" s="10"/>
      <c r="S236" s="10"/>
      <c r="T236" s="0"/>
      <c r="U236" s="0"/>
      <c r="AC236" s="0"/>
    </row>
    <row r="237" customFormat="false" ht="14.05" hidden="false" customHeight="false" outlineLevel="0" collapsed="false">
      <c r="A237" s="16" t="n">
        <f aca="false">A236+1</f>
        <v>42604</v>
      </c>
      <c r="B237" s="17" t="n">
        <v>0.336805555555556</v>
      </c>
      <c r="C237" s="17" t="n">
        <v>0.579861111111111</v>
      </c>
      <c r="D237" s="17"/>
      <c r="E237" s="17"/>
      <c r="F237" s="17"/>
      <c r="G237" s="17"/>
      <c r="H237" s="17"/>
      <c r="I237" s="17"/>
      <c r="J237" s="18" t="n">
        <f aca="false">IF(OR(B237="",(WEEKDAY(A237,1)=1),(WEEKDAY(A237,1)=7), NOT(ISERROR(VLOOKUP($A237,'.'!$B$9:$B$21,1,0)))),0,'.'!$B$4)</f>
        <v>0.25</v>
      </c>
      <c r="K237" s="18" t="n">
        <f aca="false">(IF(TRIM(C237)="-",0,C237)-IF(TRIM(B237)="-",0,B237))+(IF(TRIM(D233)="-",0,D233)-IF(TRIM(D237)="-",0,D237))+(IF(TRIM(G237)="-",0,G237)-IF(TRIM(E233)="-",0,E233))+(IF(TRIM(I237)="-",0,I237)-IF(TRIM(H237)="-",0,H237))</f>
        <v>0.243055555555556</v>
      </c>
      <c r="L237" s="18" t="n">
        <f aca="false">IF(K237&gt;=J237,(IF((K237-J237)&gt;0.0075,K237-J237,0)),0) * IF(NOT(ISERROR(VLOOKUP($A237,'.'!$B$9:$B$21,1,0))),'.'!$E$4,IF((WEEKDAY($A237,1)=7),'.'!$C$4,IF((WEEKDAY($A237,1)=1),'.'!$D$4,1)))</f>
        <v>0</v>
      </c>
      <c r="M237" s="18" t="n">
        <f aca="false">IF(J237&gt;=K237,(IF((J237-K237)&gt;0.0075,J237-K237,0)),0)</f>
        <v>0</v>
      </c>
      <c r="N237" s="17" t="str">
        <f aca="false">IFERROR(VLOOKUP($A237,'.'!$B$9:$C$21,2,0),"")</f>
        <v/>
      </c>
      <c r="O237" s="10"/>
      <c r="P237" s="10"/>
      <c r="Q237" s="10"/>
      <c r="R237" s="10"/>
      <c r="S237" s="10"/>
      <c r="T237" s="0"/>
      <c r="U237" s="0"/>
      <c r="AC237" s="0"/>
    </row>
    <row r="238" customFormat="false" ht="14.05" hidden="false" customHeight="false" outlineLevel="0" collapsed="false">
      <c r="A238" s="16" t="n">
        <f aca="false">A237+1</f>
        <v>42605</v>
      </c>
      <c r="B238" s="17" t="n">
        <v>0.34375</v>
      </c>
      <c r="C238" s="17" t="n">
        <v>0.59375</v>
      </c>
      <c r="D238" s="17"/>
      <c r="E238" s="17"/>
      <c r="F238" s="17"/>
      <c r="G238" s="17"/>
      <c r="H238" s="17"/>
      <c r="I238" s="17"/>
      <c r="J238" s="18" t="n">
        <f aca="false">IF(OR(B238="",(WEEKDAY(A238,1)=1),(WEEKDAY(A238,1)=7), NOT(ISERROR(VLOOKUP($A238,'.'!$B$9:$B$21,1,0)))),0,'.'!$B$4)</f>
        <v>0.25</v>
      </c>
      <c r="K238" s="18" t="n">
        <f aca="false">(IF(TRIM(C238)="-",0,C238)-IF(TRIM(B238)="-",0,B238))+(IF(TRIM(D234)="-",0,D234)-IF(TRIM(D238)="-",0,D238))+(IF(TRIM(G238)="-",0,G238)-IF(TRIM(E234)="-",0,E234))+(IF(TRIM(I238)="-",0,I238)-IF(TRIM(H238)="-",0,H238))</f>
        <v>0.25</v>
      </c>
      <c r="L238" s="18" t="n">
        <f aca="false">IF(K238&gt;=J238,(IF((K238-J238)&gt;0.0075,K238-J238,0)),0) * IF(NOT(ISERROR(VLOOKUP($A238,'.'!$B$9:$B$21,1,0))),'.'!$E$4,IF((WEEKDAY($A238,1)=7),'.'!$C$4,IF((WEEKDAY($A238,1)=1),'.'!$D$4,1)))</f>
        <v>0</v>
      </c>
      <c r="M238" s="18" t="n">
        <f aca="false">IF(J238&gt;=K238,(IF((J238-K238)&gt;0.0075,J238-K238,0)),0)</f>
        <v>0</v>
      </c>
      <c r="N238" s="17" t="str">
        <f aca="false">IFERROR(VLOOKUP($A238,'.'!$B$9:$C$21,2,0),"")</f>
        <v/>
      </c>
      <c r="O238" s="7"/>
      <c r="P238" s="7"/>
      <c r="Q238" s="33"/>
      <c r="R238" s="10"/>
      <c r="S238" s="10"/>
      <c r="T238" s="0"/>
      <c r="U238" s="0"/>
      <c r="AC238" s="0"/>
    </row>
    <row r="239" customFormat="false" ht="14.05" hidden="false" customHeight="false" outlineLevel="0" collapsed="false">
      <c r="A239" s="16" t="n">
        <f aca="false">A238+1</f>
        <v>42606</v>
      </c>
      <c r="B239" s="17" t="n">
        <v>0.329861111111111</v>
      </c>
      <c r="C239" s="17" t="n">
        <v>0.579861111111111</v>
      </c>
      <c r="D239" s="17"/>
      <c r="E239" s="17"/>
      <c r="F239" s="17"/>
      <c r="G239" s="17"/>
      <c r="H239" s="17"/>
      <c r="I239" s="17"/>
      <c r="J239" s="18" t="n">
        <f aca="false">IF(OR(B239="",(WEEKDAY(A239,1)=1),(WEEKDAY(A239,1)=7), NOT(ISERROR(VLOOKUP($A239,'.'!$B$9:$B$21,1,0)))),0,'.'!$B$4)</f>
        <v>0.25</v>
      </c>
      <c r="K239" s="18" t="n">
        <f aca="false">(IF(TRIM(C239)="-",0,C239)-IF(TRIM(B239)="-",0,B239))+(IF(TRIM(D235)="-",0,D235)-IF(TRIM(D239)="-",0,D239))+(IF(TRIM(G239)="-",0,G239)-IF(TRIM(E235)="-",0,E235))+(IF(TRIM(I239)="-",0,I239)-IF(TRIM(H239)="-",0,H239))</f>
        <v>0.25</v>
      </c>
      <c r="L239" s="18" t="n">
        <f aca="false">IF(K239&gt;=J239,(IF((K239-J239)&gt;0.0075,K239-J239,0)),0) * IF(NOT(ISERROR(VLOOKUP($A239,'.'!$B$9:$B$21,1,0))),'.'!$E$4,IF((WEEKDAY($A239,1)=7),'.'!$C$4,IF((WEEKDAY($A239,1)=1),'.'!$D$4,1)))</f>
        <v>0</v>
      </c>
      <c r="M239" s="18" t="n">
        <f aca="false">IF(J239&gt;=K239,(IF((J239-K239)&gt;0.0075,J239-K239,0)),0)</f>
        <v>0</v>
      </c>
      <c r="N239" s="17" t="str">
        <f aca="false">IFERROR(VLOOKUP($A239,'.'!$B$9:$C$21,2,0),"")</f>
        <v/>
      </c>
      <c r="O239" s="7"/>
      <c r="P239" s="7"/>
      <c r="Q239" s="33"/>
      <c r="R239" s="10"/>
      <c r="S239" s="10"/>
      <c r="T239" s="0"/>
      <c r="U239" s="0"/>
      <c r="AC239" s="0"/>
    </row>
    <row r="240" customFormat="false" ht="14.05" hidden="false" customHeight="false" outlineLevel="0" collapsed="false">
      <c r="A240" s="16" t="n">
        <f aca="false">A239+1</f>
        <v>42607</v>
      </c>
      <c r="B240" s="17" t="n">
        <v>0.336805555555556</v>
      </c>
      <c r="C240" s="17" t="n">
        <v>0.586805555555556</v>
      </c>
      <c r="D240" s="17"/>
      <c r="E240" s="17"/>
      <c r="F240" s="17"/>
      <c r="G240" s="17"/>
      <c r="H240" s="17"/>
      <c r="I240" s="17"/>
      <c r="J240" s="18" t="n">
        <f aca="false">IF(OR(B240="",(WEEKDAY(A240,1)=1),(WEEKDAY(A240,1)=7), NOT(ISERROR(VLOOKUP($A240,'.'!$B$9:$B$21,1,0)))),0,'.'!$B$4)</f>
        <v>0.25</v>
      </c>
      <c r="K240" s="18" t="n">
        <f aca="false">(IF(TRIM(C240)="-",0,C240)-IF(TRIM(B240)="-",0,B240))+(IF(TRIM(D236)="-",0,D236)-IF(TRIM(D240)="-",0,D240))+(IF(TRIM(G240)="-",0,G240)-IF(TRIM(E236)="-",0,E236))+(IF(TRIM(I240)="-",0,I240)-IF(TRIM(H240)="-",0,H240))</f>
        <v>0.25</v>
      </c>
      <c r="L240" s="18" t="n">
        <f aca="false">IF(K240&gt;=J240,(IF((K240-J240)&gt;0.0075,K240-J240,0)),0) * IF(NOT(ISERROR(VLOOKUP($A240,'.'!$B$9:$B$21,1,0))),'.'!$E$4,IF((WEEKDAY($A240,1)=7),'.'!$C$4,IF((WEEKDAY($A240,1)=1),'.'!$D$4,1)))</f>
        <v>0</v>
      </c>
      <c r="M240" s="18" t="n">
        <f aca="false">IF(J240&gt;=K240,(IF((J240-K240)&gt;0.0075,J240-K240,0)),0)</f>
        <v>0</v>
      </c>
      <c r="N240" s="17" t="str">
        <f aca="false">IFERROR(VLOOKUP($A240,'.'!$B$9:$C$21,2,0),"")</f>
        <v/>
      </c>
      <c r="O240" s="23"/>
      <c r="P240" s="23"/>
      <c r="Q240" s="34"/>
      <c r="R240" s="10"/>
      <c r="S240" s="10"/>
      <c r="T240" s="0"/>
      <c r="U240" s="0"/>
      <c r="AC240" s="0"/>
    </row>
    <row r="241" customFormat="false" ht="14.05" hidden="false" customHeight="false" outlineLevel="0" collapsed="false">
      <c r="A241" s="16" t="n">
        <f aca="false">A240+1</f>
        <v>42608</v>
      </c>
      <c r="B241" s="17" t="n">
        <v>0.336805555555556</v>
      </c>
      <c r="C241" s="17" t="n">
        <v>0.579861111111111</v>
      </c>
      <c r="D241" s="17"/>
      <c r="E241" s="17"/>
      <c r="F241" s="17"/>
      <c r="G241" s="17"/>
      <c r="H241" s="17"/>
      <c r="I241" s="17"/>
      <c r="J241" s="18" t="n">
        <f aca="false">IF(OR(B241="",(WEEKDAY(A241,1)=1),(WEEKDAY(A241,1)=7), NOT(ISERROR(VLOOKUP($A241,'.'!$B$9:$B$21,1,0)))),0,'.'!$B$4)</f>
        <v>0.25</v>
      </c>
      <c r="K241" s="18" t="n">
        <f aca="false">(IF(TRIM(C241)="-",0,C241)-IF(TRIM(B241)="-",0,B241))+(IF(TRIM(D237)="-",0,D237)-IF(TRIM(D241)="-",0,D241))+(IF(TRIM(G241)="-",0,G241)-IF(TRIM(E237)="-",0,E237))+(IF(TRIM(I241)="-",0,I241)-IF(TRIM(H241)="-",0,H241))</f>
        <v>0.243055555555555</v>
      </c>
      <c r="L241" s="18" t="n">
        <f aca="false">IF(K241&gt;=J241,(IF((K241-J241)&gt;0.0075,K241-J241,0)),0) * IF(NOT(ISERROR(VLOOKUP($A241,'.'!$B$9:$B$21,1,0))),'.'!$E$4,IF((WEEKDAY($A241,1)=7),'.'!$C$4,IF((WEEKDAY($A241,1)=1),'.'!$D$4,1)))</f>
        <v>0</v>
      </c>
      <c r="M241" s="18" t="n">
        <f aca="false">IF(J241&gt;=K241,(IF((J241-K241)&gt;0.0075,J241-K241,0)),0)</f>
        <v>0</v>
      </c>
      <c r="N241" s="17" t="str">
        <f aca="false">IFERROR(VLOOKUP($A241,'.'!$B$9:$C$21,2,0),"")</f>
        <v/>
      </c>
      <c r="O241" s="7"/>
      <c r="P241" s="7"/>
      <c r="Q241" s="33"/>
      <c r="R241" s="10"/>
      <c r="S241" s="10"/>
      <c r="T241" s="0"/>
      <c r="U241" s="0"/>
      <c r="AC241" s="0"/>
    </row>
    <row r="242" customFormat="false" ht="12.8" hidden="false" customHeight="false" outlineLevel="0" collapsed="false">
      <c r="A242" s="16" t="n">
        <f aca="false">A241+1</f>
        <v>42609</v>
      </c>
      <c r="B242" s="17"/>
      <c r="C242" s="17"/>
      <c r="D242" s="17"/>
      <c r="E242" s="17"/>
      <c r="F242" s="17"/>
      <c r="G242" s="17"/>
      <c r="H242" s="17"/>
      <c r="I242" s="17"/>
      <c r="J242" s="18" t="n">
        <f aca="false">IF(OR(B242="",(WEEKDAY(A242,1)=1),(WEEKDAY(A242,1)=7), NOT(ISERROR(VLOOKUP($A242,'.'!$B$9:$B$21,1,0)))),0,'.'!$B$4)</f>
        <v>0</v>
      </c>
      <c r="K242" s="18" t="n">
        <f aca="false">(IF(TRIM(C242)="-",0,C242)-IF(TRIM(B242)="-",0,B242))+(IF(TRIM(D238)="-",0,D238)-IF(TRIM(D242)="-",0,D242))+(IF(TRIM(G242)="-",0,G242)-IF(TRIM(E238)="-",0,E238))+(IF(TRIM(I242)="-",0,I242)-IF(TRIM(H242)="-",0,H242))</f>
        <v>0</v>
      </c>
      <c r="L242" s="18" t="n">
        <f aca="false">IF(K242&gt;=J242,(IF((K242-J242)&gt;0.0075,K242-J242,0)),0) * IF(NOT(ISERROR(VLOOKUP($A242,'.'!$B$9:$B$21,1,0))),'.'!$E$4,IF((WEEKDAY($A242,1)=7),'.'!$C$4,IF((WEEKDAY($A242,1)=1),'.'!$D$4,1)))</f>
        <v>0</v>
      </c>
      <c r="M242" s="18" t="n">
        <f aca="false">IF(J242&gt;=K242,(IF((J242-K242)&gt;0.0075,J242-K242,0)),0)</f>
        <v>0</v>
      </c>
      <c r="N242" s="17" t="str">
        <f aca="false">IFERROR(VLOOKUP($A242,'.'!$B$9:$C$21,2,0),"")</f>
        <v/>
      </c>
      <c r="O242" s="23"/>
      <c r="P242" s="23"/>
      <c r="Q242" s="34"/>
      <c r="R242" s="10"/>
      <c r="S242" s="10"/>
      <c r="T242" s="0"/>
      <c r="U242" s="0"/>
      <c r="AC242" s="0"/>
    </row>
    <row r="243" customFormat="false" ht="12.8" hidden="false" customHeight="false" outlineLevel="0" collapsed="false">
      <c r="A243" s="16" t="n">
        <f aca="false">A242+1</f>
        <v>42610</v>
      </c>
      <c r="B243" s="17"/>
      <c r="C243" s="17"/>
      <c r="D243" s="17"/>
      <c r="E243" s="17"/>
      <c r="F243" s="17"/>
      <c r="G243" s="17"/>
      <c r="H243" s="17"/>
      <c r="I243" s="17"/>
      <c r="J243" s="18" t="n">
        <f aca="false">IF(OR(B243="",(WEEKDAY(A243,1)=1),(WEEKDAY(A243,1)=7), NOT(ISERROR(VLOOKUP($A243,'.'!$B$9:$B$21,1,0)))),0,'.'!$B$4)</f>
        <v>0</v>
      </c>
      <c r="K243" s="18" t="n">
        <f aca="false">(IF(TRIM(C243)="-",0,C243)-IF(TRIM(B243)="-",0,B243))+(IF(TRIM(D239)="-",0,D239)-IF(TRIM(D243)="-",0,D243))+(IF(TRIM(G243)="-",0,G243)-IF(TRIM(E239)="-",0,E239))+(IF(TRIM(I243)="-",0,I243)-IF(TRIM(H243)="-",0,H243))</f>
        <v>0</v>
      </c>
      <c r="L243" s="18" t="n">
        <f aca="false">IF(K243&gt;=J243,(IF((K243-J243)&gt;0.0075,K243-J243,0)),0) * IF(NOT(ISERROR(VLOOKUP($A243,'.'!$B$9:$B$21,1,0))),'.'!$E$4,IF((WEEKDAY($A243,1)=7),'.'!$C$4,IF((WEEKDAY($A243,1)=1),'.'!$D$4,1)))</f>
        <v>0</v>
      </c>
      <c r="M243" s="18" t="n">
        <f aca="false">IF(J243&gt;=K243,(IF((J243-K243)&gt;0.0075,J243-K243,0)),0)</f>
        <v>0</v>
      </c>
      <c r="N243" s="17" t="str">
        <f aca="false">IFERROR(VLOOKUP($A243,'.'!$B$9:$C$21,2,0),"")</f>
        <v/>
      </c>
      <c r="O243" s="45"/>
      <c r="P243" s="45"/>
      <c r="Q243" s="45"/>
      <c r="R243" s="45"/>
      <c r="S243" s="45"/>
      <c r="T243" s="50"/>
      <c r="U243" s="50"/>
      <c r="AC243" s="0"/>
    </row>
    <row r="244" customFormat="false" ht="11.25" hidden="false" customHeight="false" outlineLevel="0" collapsed="false">
      <c r="A244" s="16" t="n">
        <f aca="false">A243+1</f>
        <v>42611</v>
      </c>
      <c r="B244" s="17" t="n">
        <v>0.333333333333333</v>
      </c>
      <c r="C244" s="17" t="n">
        <v>0.579861111111111</v>
      </c>
      <c r="D244" s="17"/>
      <c r="E244" s="17"/>
      <c r="F244" s="17"/>
      <c r="G244" s="17"/>
      <c r="H244" s="17"/>
      <c r="I244" s="17"/>
      <c r="J244" s="18" t="n">
        <f aca="false">IF(OR(B244="",(WEEKDAY(A244,1)=1),(WEEKDAY(A244,1)=7), NOT(ISERROR(VLOOKUP($A244,'.'!$B$9:$B$21,1,0)))),0,'.'!$B$4)</f>
        <v>0.25</v>
      </c>
      <c r="K244" s="18" t="n">
        <f aca="false">(IF(TRIM(C244)="-",0,C244)-IF(TRIM(B244)="-",0,B244))+(IF(TRIM(D240)="-",0,D240)-IF(TRIM(D244)="-",0,D244))+(IF(TRIM(G244)="-",0,G244)-IF(TRIM(E240)="-",0,E240))+(IF(TRIM(I244)="-",0,I244)-IF(TRIM(H244)="-",0,H244))</f>
        <v>0.246527777777778</v>
      </c>
      <c r="L244" s="18" t="n">
        <f aca="false">IF(K244&gt;=J244,(IF((K244-J244)&gt;0.0075,K244-J244,0)),0) * IF(NOT(ISERROR(VLOOKUP($A244,'.'!$B$9:$B$21,1,0))),'.'!$E$4,IF((WEEKDAY($A244,1)=7),'.'!$C$4,IF((WEEKDAY($A244,1)=1),'.'!$D$4,1)))</f>
        <v>0</v>
      </c>
      <c r="M244" s="18" t="n">
        <f aca="false">IF(J244&gt;=K244,(IF((J244-K244)&gt;0.0075,J244-K244,0)),0)</f>
        <v>0</v>
      </c>
      <c r="N244" s="17" t="str">
        <f aca="false">IFERROR(VLOOKUP($A244,'.'!$B$9:$C$21,2,0),"")</f>
        <v/>
      </c>
      <c r="O244" s="23" t="n">
        <f aca="false">SUM(L215:L245)</f>
        <v>0.0451388888888878</v>
      </c>
      <c r="P244" s="23" t="n">
        <f aca="false">SUM(M215:M245)</f>
        <v>0</v>
      </c>
      <c r="Q244" s="8" t="n">
        <f aca="false">IF(O244&gt;P244,1,0)</f>
        <v>1</v>
      </c>
      <c r="R244" s="10"/>
      <c r="S244" s="8" t="n">
        <f aca="false">IF(Q244=S213,Q244,IF(S214&gt;Q245,S213,Q244))</f>
        <v>1</v>
      </c>
      <c r="T244" s="50"/>
      <c r="U244" s="50"/>
      <c r="AC244" s="0"/>
    </row>
    <row r="245" customFormat="false" ht="12.8" hidden="false" customHeight="false" outlineLevel="0" collapsed="false">
      <c r="A245" s="16" t="n">
        <f aca="false">A244+1</f>
        <v>42612</v>
      </c>
      <c r="B245" s="17" t="n">
        <v>0.347222222222222</v>
      </c>
      <c r="C245" s="17" t="n">
        <v>0.597222222222222</v>
      </c>
      <c r="D245" s="17"/>
      <c r="E245" s="17"/>
      <c r="F245" s="17"/>
      <c r="G245" s="17"/>
      <c r="H245" s="17"/>
      <c r="I245" s="17"/>
      <c r="J245" s="18" t="n">
        <f aca="false">IF(OR(B245="",(WEEKDAY(A245,1)=1),(WEEKDAY(A245,1)=7), NOT(ISERROR(VLOOKUP($A245,'.'!$B$9:$B$21,1,0)))),0,'.'!$B$4)</f>
        <v>0.25</v>
      </c>
      <c r="K245" s="18" t="n">
        <f aca="false">(IF(TRIM(C245)="-",0,C245)-IF(TRIM(B245)="-",0,B245))+(IF(TRIM(D241)="-",0,D241)-IF(TRIM(D245)="-",0,D245))+(IF(TRIM(G245)="-",0,G245)-IF(TRIM(E241)="-",0,E241))+(IF(TRIM(I245)="-",0,I245)-IF(TRIM(H245)="-",0,H245))</f>
        <v>0.25</v>
      </c>
      <c r="L245" s="18" t="n">
        <f aca="false">IF(K245&gt;=J245,(IF((K245-J245)&gt;0.0075,K245-J245,0)),0) * IF(NOT(ISERROR(VLOOKUP($A245,'.'!$B$9:$B$21,1,0))),'.'!$E$4,IF((WEEKDAY($A245,1)=7),'.'!$C$4,IF((WEEKDAY($A245,1)=1),'.'!$D$4,1)))</f>
        <v>0</v>
      </c>
      <c r="M245" s="18" t="n">
        <f aca="false">IF(J245&gt;=K245,(IF((J245-K245)&gt;0.0075,J245-K245,0)),0)</f>
        <v>0</v>
      </c>
      <c r="N245" s="17" t="str">
        <f aca="false">IFERROR(VLOOKUP($A245,'.'!$B$9:$C$21,2,0),"")</f>
        <v/>
      </c>
      <c r="O245" s="23" t="n">
        <f aca="false">SUM(L216:L246)</f>
        <v>0.0451388888888878</v>
      </c>
      <c r="P245" s="23" t="n">
        <f aca="false">SUM(M216:M246)</f>
        <v>0</v>
      </c>
      <c r="Q245" s="8" t="n">
        <f aca="false">IF(O245&gt;P245,1,0)</f>
        <v>1</v>
      </c>
      <c r="R245" s="10"/>
      <c r="S245" s="8" t="n">
        <f aca="false">IF(Q245=S214,Q245,IF(S215&gt;Q246,S214,Q245))</f>
        <v>1</v>
      </c>
      <c r="T245" s="50"/>
      <c r="U245" s="50"/>
      <c r="AC245" s="0"/>
    </row>
    <row r="246" customFormat="false" ht="14.05" hidden="false" customHeight="false" outlineLevel="0" collapsed="false">
      <c r="A246" s="16" t="n">
        <f aca="false">A245+1</f>
        <v>42613</v>
      </c>
      <c r="B246" s="17" t="n">
        <v>0.354166666666667</v>
      </c>
      <c r="C246" s="17" t="n">
        <v>0.604166666666667</v>
      </c>
      <c r="D246" s="17"/>
      <c r="E246" s="17"/>
      <c r="F246" s="17"/>
      <c r="G246" s="17"/>
      <c r="H246" s="17"/>
      <c r="I246" s="17"/>
      <c r="J246" s="18" t="n">
        <f aca="false">IF(OR(B246="",(WEEKDAY(A246,1)=1),(WEEKDAY(A246,1)=7), NOT(ISERROR(VLOOKUP($A246,'.'!$B$9:$B$21,1,0)))),0,'.'!$B$4)</f>
        <v>0.25</v>
      </c>
      <c r="K246" s="18" t="n">
        <f aca="false">(IF(TRIM(C246)="-",0,C246)-IF(TRIM(B246)="-",0,B246))+(IF(TRIM(D242)="-",0,D242)-IF(TRIM(D246)="-",0,D246))+(IF(TRIM(G246)="-",0,G246)-IF(TRIM(E242)="-",0,E242))+(IF(TRIM(I246)="-",0,I246)-IF(TRIM(H246)="-",0,H246))</f>
        <v>0.25</v>
      </c>
      <c r="L246" s="18" t="n">
        <f aca="false">IF(K246&gt;=J246,(IF((K246-J246)&gt;0.0075,K246-J246,0)),0) * IF(NOT(ISERROR(VLOOKUP($A246,'.'!$B$9:$B$21,1,0))),'.'!$E$4,IF((WEEKDAY($A246,1)=7),'.'!$C$4,IF((WEEKDAY($A246,1)=1),'.'!$D$4,1)))</f>
        <v>0</v>
      </c>
      <c r="M246" s="18" t="n">
        <f aca="false">IF(J246&gt;=K246,(IF((J246-K246)&gt;0.0075,J246-K246,0)),0)</f>
        <v>0</v>
      </c>
      <c r="N246" s="17" t="str">
        <f aca="false">IFERROR(VLOOKUP($A246,'.'!$B$9:$C$21,2,0),"")</f>
        <v/>
      </c>
      <c r="O246" s="39" t="s">
        <v>15</v>
      </c>
      <c r="P246" s="39"/>
      <c r="Q246" s="37" t="n">
        <f aca="false">IF(O245&gt;P245,O245-P245,P245-O245)</f>
        <v>0.0451388888888878</v>
      </c>
      <c r="R246" s="36" t="s">
        <v>16</v>
      </c>
      <c r="S246" s="37" t="n">
        <f aca="false">IF(Q245=S214,S215+Q246,IF(S215&gt;Q246,S215-Q246,Q246-S215))</f>
        <v>0.239583333333334</v>
      </c>
      <c r="T246" s="50"/>
      <c r="U246" s="50"/>
      <c r="AC246" s="0"/>
    </row>
    <row r="247" customFormat="false" ht="14.05" hidden="false" customHeight="false" outlineLevel="0" collapsed="false">
      <c r="A247" s="16" t="n">
        <f aca="false">A246+1</f>
        <v>42614</v>
      </c>
      <c r="B247" s="17" t="n">
        <v>0.340277777777778</v>
      </c>
      <c r="C247" s="17" t="n">
        <v>0.5625</v>
      </c>
      <c r="D247" s="17"/>
      <c r="E247" s="17"/>
      <c r="F247" s="17"/>
      <c r="G247" s="17"/>
      <c r="H247" s="17"/>
      <c r="I247" s="17"/>
      <c r="J247" s="18" t="n">
        <f aca="false">IF(OR(B247="",(WEEKDAY(A247,1)=1),(WEEKDAY(A247,1)=7), NOT(ISERROR(VLOOKUP($A247,'.'!$B$9:$B$21,1,0)))),0,'.'!$B$4)</f>
        <v>0.25</v>
      </c>
      <c r="K247" s="18" t="n">
        <f aca="false">(IF(TRIM(C247)="-",0,C247)-IF(TRIM(B247)="-",0,B247))+(IF(TRIM(D243)="-",0,D243)-IF(TRIM(D247)="-",0,D247))+(IF(TRIM(G247)="-",0,G247)-IF(TRIM(E243)="-",0,E243))+(IF(TRIM(I247)="-",0,I247)-IF(TRIM(H247)="-",0,H247))</f>
        <v>0.222222222222222</v>
      </c>
      <c r="L247" s="18" t="n">
        <f aca="false">IF(K247&gt;=J247,(IF((K247-J247)&gt;0.0075,K247-J247,0)),0) * IF(NOT(ISERROR(VLOOKUP($A247,'.'!$B$9:$B$21,1,0))),'.'!$E$4,IF((WEEKDAY($A247,1)=7),'.'!$C$4,IF((WEEKDAY($A247,1)=1),'.'!$D$4,1)))</f>
        <v>0</v>
      </c>
      <c r="M247" s="18" t="n">
        <f aca="false">IF(J247&gt;=K247,(IF((J247-K247)&gt;0.0075,J247-K247,0)),0)</f>
        <v>0.027777777777778</v>
      </c>
      <c r="N247" s="17" t="str">
        <f aca="false">IFERROR(VLOOKUP($A247,'.'!$B$9:$C$21,2,0),"")</f>
        <v/>
      </c>
      <c r="O247" s="44"/>
      <c r="P247" s="44"/>
      <c r="Q247" s="49"/>
      <c r="R247" s="45"/>
      <c r="S247" s="45"/>
      <c r="T247" s="50"/>
      <c r="U247" s="50"/>
      <c r="AC247" s="0"/>
    </row>
    <row r="248" customFormat="false" ht="14.05" hidden="false" customHeight="false" outlineLevel="0" collapsed="false">
      <c r="A248" s="16" t="n">
        <f aca="false">A247+1</f>
        <v>42615</v>
      </c>
      <c r="B248" s="17" t="n">
        <v>0.336805555555556</v>
      </c>
      <c r="C248" s="17" t="n">
        <v>0.604166666666667</v>
      </c>
      <c r="D248" s="17"/>
      <c r="E248" s="17"/>
      <c r="F248" s="17"/>
      <c r="G248" s="17"/>
      <c r="H248" s="17"/>
      <c r="I248" s="17"/>
      <c r="J248" s="18" t="n">
        <f aca="false">IF(OR(B248="",(WEEKDAY(A248,1)=1),(WEEKDAY(A248,1)=7), NOT(ISERROR(VLOOKUP($A248,'.'!$B$9:$B$21,1,0)))),0,'.'!$B$4)</f>
        <v>0.25</v>
      </c>
      <c r="K248" s="18" t="n">
        <f aca="false">(IF(TRIM(C248)="-",0,C248)-IF(TRIM(B248)="-",0,B248))+(IF(TRIM(D244)="-",0,D244)-IF(TRIM(D248)="-",0,D248))+(IF(TRIM(G248)="-",0,G248)-IF(TRIM(E244)="-",0,E244))+(IF(TRIM(I248)="-",0,I248)-IF(TRIM(H248)="-",0,H248))</f>
        <v>0.267361111111111</v>
      </c>
      <c r="L248" s="18" t="n">
        <f aca="false">IF(K248&gt;=J248,(IF((K248-J248)&gt;0.0075,K248-J248,0)),0) * IF(NOT(ISERROR(VLOOKUP($A248,'.'!$B$9:$B$21,1,0))),'.'!$E$4,IF((WEEKDAY($A248,1)=7),'.'!$C$4,IF((WEEKDAY($A248,1)=1),'.'!$D$4,1)))</f>
        <v>0.0173611111111106</v>
      </c>
      <c r="M248" s="18" t="n">
        <f aca="false">IF(J248&gt;=K248,(IF((J248-K248)&gt;0.0075,J248-K248,0)),0)</f>
        <v>0</v>
      </c>
      <c r="N248" s="17" t="str">
        <f aca="false">IFERROR(VLOOKUP($A248,'.'!$B$9:$C$21,2,0),"")</f>
        <v/>
      </c>
      <c r="O248" s="7"/>
      <c r="P248" s="7"/>
      <c r="Q248" s="33"/>
      <c r="R248" s="10"/>
      <c r="S248" s="10"/>
      <c r="T248" s="0"/>
      <c r="AC248" s="0"/>
    </row>
    <row r="249" customFormat="false" ht="12.8" hidden="false" customHeight="false" outlineLevel="0" collapsed="false">
      <c r="A249" s="16" t="n">
        <f aca="false">A248+1</f>
        <v>42616</v>
      </c>
      <c r="B249" s="17"/>
      <c r="C249" s="17"/>
      <c r="D249" s="17"/>
      <c r="E249" s="17"/>
      <c r="F249" s="17"/>
      <c r="G249" s="17"/>
      <c r="H249" s="17"/>
      <c r="I249" s="17"/>
      <c r="J249" s="18" t="n">
        <f aca="false">IF(OR(B249="",(WEEKDAY(A249,1)=1),(WEEKDAY(A249,1)=7), NOT(ISERROR(VLOOKUP($A249,'.'!$B$9:$B$21,1,0)))),0,'.'!$B$4)</f>
        <v>0</v>
      </c>
      <c r="K249" s="18" t="n">
        <f aca="false">(IF(TRIM(C249)="-",0,C249)-IF(TRIM(B249)="-",0,B249))+(IF(TRIM(D245)="-",0,D245)-IF(TRIM(D249)="-",0,D249))+(IF(TRIM(G249)="-",0,G249)-IF(TRIM(E245)="-",0,E245))+(IF(TRIM(I249)="-",0,I249)-IF(TRIM(H249)="-",0,H249))</f>
        <v>0</v>
      </c>
      <c r="L249" s="18" t="n">
        <f aca="false">IF(K249&gt;=J249,(IF((K249-J249)&gt;0.0075,K249-J249,0)),0) * IF(NOT(ISERROR(VLOOKUP($A249,'.'!$B$9:$B$21,1,0))),'.'!$E$4,IF((WEEKDAY($A249,1)=7),'.'!$C$4,IF((WEEKDAY($A249,1)=1),'.'!$D$4,1)))</f>
        <v>0</v>
      </c>
      <c r="M249" s="18" t="n">
        <f aca="false">IF(J249&gt;=K249,(IF((J249-K249)&gt;0.0075,J249-K249,0)),0)</f>
        <v>0</v>
      </c>
      <c r="N249" s="17" t="str">
        <f aca="false">IFERROR(VLOOKUP($A249,'.'!$B$9:$C$21,2,0),"")</f>
        <v/>
      </c>
      <c r="O249" s="23"/>
      <c r="P249" s="23"/>
      <c r="Q249" s="34"/>
      <c r="R249" s="10"/>
      <c r="S249" s="10"/>
      <c r="T249" s="0"/>
      <c r="AC249" s="0"/>
    </row>
    <row r="250" customFormat="false" ht="11.25" hidden="false" customHeight="false" outlineLevel="0" collapsed="false">
      <c r="A250" s="16" t="n">
        <f aca="false">A249+1</f>
        <v>42617</v>
      </c>
      <c r="B250" s="17"/>
      <c r="C250" s="17"/>
      <c r="D250" s="17"/>
      <c r="E250" s="17"/>
      <c r="F250" s="17"/>
      <c r="G250" s="17"/>
      <c r="H250" s="17"/>
      <c r="I250" s="17"/>
      <c r="J250" s="18" t="n">
        <f aca="false">IF(OR(B250="",(WEEKDAY(A250,1)=1),(WEEKDAY(A250,1)=7), NOT(ISERROR(VLOOKUP($A250,'.'!$B$9:$B$21,1,0)))),0,'.'!$B$4)</f>
        <v>0</v>
      </c>
      <c r="K250" s="18" t="n">
        <f aca="false">(IF(TRIM(C250)="-",0,C250)-IF(TRIM(B250)="-",0,B250))+(IF(TRIM(D246)="-",0,D246)-IF(TRIM(D250)="-",0,D250))+(IF(TRIM(G250)="-",0,G250)-IF(TRIM(E246)="-",0,E246))+(IF(TRIM(I250)="-",0,I250)-IF(TRIM(H250)="-",0,H250))</f>
        <v>0</v>
      </c>
      <c r="L250" s="18" t="n">
        <f aca="false">IF(K250&gt;=J250,(IF((K250-J250)&gt;0.0075,K250-J250,0)),0) * IF(NOT(ISERROR(VLOOKUP($A250,'.'!$B$9:$B$21,1,0))),'.'!$E$4,IF((WEEKDAY($A250,1)=7),'.'!$C$4,IF((WEEKDAY($A250,1)=1),'.'!$D$4,1)))</f>
        <v>0</v>
      </c>
      <c r="M250" s="18" t="n">
        <f aca="false">IF(J250&gt;=K250,(IF((J250-K250)&gt;0.0075,J250-K250,0)),0)</f>
        <v>0</v>
      </c>
      <c r="N250" s="17" t="str">
        <f aca="false">IFERROR(VLOOKUP($A250,'.'!$B$9:$C$21,2,0),"")</f>
        <v/>
      </c>
      <c r="O250" s="10"/>
      <c r="P250" s="10"/>
      <c r="Q250" s="10"/>
      <c r="R250" s="10"/>
      <c r="S250" s="10"/>
      <c r="T250" s="0"/>
      <c r="AC250" s="0"/>
    </row>
    <row r="251" customFormat="false" ht="11.25" hidden="false" customHeight="false" outlineLevel="0" collapsed="false">
      <c r="A251" s="16" t="n">
        <f aca="false">A250+1</f>
        <v>42618</v>
      </c>
      <c r="B251" s="17" t="n">
        <v>0.340277777777778</v>
      </c>
      <c r="C251" s="17" t="n">
        <v>0.604166666666667</v>
      </c>
      <c r="D251" s="17"/>
      <c r="E251" s="17"/>
      <c r="F251" s="17"/>
      <c r="G251" s="17"/>
      <c r="H251" s="17"/>
      <c r="I251" s="17"/>
      <c r="J251" s="18" t="n">
        <f aca="false">IF(OR(B251="",(WEEKDAY(A251,1)=1),(WEEKDAY(A251,1)=7), NOT(ISERROR(VLOOKUP($A251,'.'!$B$9:$B$21,1,0)))),0,'.'!$B$4)</f>
        <v>0.25</v>
      </c>
      <c r="K251" s="18" t="n">
        <f aca="false">(IF(TRIM(C251)="-",0,C251)-IF(TRIM(B251)="-",0,B251))+(IF(TRIM(D247)="-",0,D247)-IF(TRIM(D251)="-",0,D251))+(IF(TRIM(G251)="-",0,G251)-IF(TRIM(E247)="-",0,E247))+(IF(TRIM(I251)="-",0,I251)-IF(TRIM(H251)="-",0,H251))</f>
        <v>0.263888888888889</v>
      </c>
      <c r="L251" s="18" t="n">
        <f aca="false">IF(K251&gt;=J251,(IF((K251-J251)&gt;0.0075,K251-J251,0)),0) * IF(NOT(ISERROR(VLOOKUP($A251,'.'!$B$9:$B$21,1,0))),'.'!$E$4,IF((WEEKDAY($A251,1)=7),'.'!$C$4,IF((WEEKDAY($A251,1)=1),'.'!$D$4,1)))</f>
        <v>0.0138888888888886</v>
      </c>
      <c r="M251" s="18" t="n">
        <f aca="false">IF(J251&gt;=K251,(IF((J251-K251)&gt;0.0075,J251-K251,0)),0)</f>
        <v>0</v>
      </c>
      <c r="N251" s="17" t="str">
        <f aca="false">IFERROR(VLOOKUP($A251,'.'!$B$9:$C$21,2,0),"")</f>
        <v/>
      </c>
      <c r="O251" s="10"/>
      <c r="P251" s="10"/>
      <c r="Q251" s="10"/>
      <c r="R251" s="10"/>
      <c r="S251" s="10"/>
      <c r="T251" s="0"/>
      <c r="AC251" s="0"/>
    </row>
    <row r="252" customFormat="false" ht="14.05" hidden="false" customHeight="false" outlineLevel="0" collapsed="false">
      <c r="A252" s="16" t="n">
        <f aca="false">A251+1</f>
        <v>42619</v>
      </c>
      <c r="B252" s="17" t="n">
        <v>0.34375</v>
      </c>
      <c r="C252" s="17" t="n">
        <v>0.611111111111111</v>
      </c>
      <c r="D252" s="17"/>
      <c r="E252" s="17"/>
      <c r="F252" s="17"/>
      <c r="G252" s="17"/>
      <c r="H252" s="17"/>
      <c r="I252" s="17"/>
      <c r="J252" s="18" t="n">
        <f aca="false">IF(OR(B252="",(WEEKDAY(A252,1)=1),(WEEKDAY(A252,1)=7), NOT(ISERROR(VLOOKUP($A252,'.'!$B$9:$B$21,1,0)))),0,'.'!$B$4)</f>
        <v>0.25</v>
      </c>
      <c r="K252" s="18" t="n">
        <f aca="false">(IF(TRIM(C252)="-",0,C252)-IF(TRIM(B252)="-",0,B252))+(IF(TRIM(D248)="-",0,D248)-IF(TRIM(D252)="-",0,D252))+(IF(TRIM(G252)="-",0,G252)-IF(TRIM(E248)="-",0,E248))+(IF(TRIM(I252)="-",0,I252)-IF(TRIM(H252)="-",0,H252))</f>
        <v>0.267361111111111</v>
      </c>
      <c r="L252" s="18" t="n">
        <f aca="false">IF(K252&gt;=J252,(IF((K252-J252)&gt;0.0075,K252-J252,0)),0) * IF(NOT(ISERROR(VLOOKUP($A252,'.'!$B$9:$B$21,1,0))),'.'!$E$4,IF((WEEKDAY($A252,1)=7),'.'!$C$4,IF((WEEKDAY($A252,1)=1),'.'!$D$4,1)))</f>
        <v>0.0173611111111111</v>
      </c>
      <c r="M252" s="18" t="n">
        <f aca="false">IF(J252&gt;=K252,(IF((J252-K252)&gt;0.0075,J252-K252,0)),0)</f>
        <v>0</v>
      </c>
      <c r="N252" s="17" t="str">
        <f aca="false">IFERROR(VLOOKUP($A252,'.'!$B$9:$C$21,2,0),"")</f>
        <v/>
      </c>
      <c r="O252" s="7"/>
      <c r="P252" s="7"/>
      <c r="Q252" s="33"/>
      <c r="R252" s="10"/>
      <c r="S252" s="10"/>
      <c r="T252" s="0"/>
      <c r="AC252" s="0"/>
    </row>
    <row r="253" customFormat="false" ht="12.8" hidden="false" customHeight="false" outlineLevel="0" collapsed="false">
      <c r="A253" s="16" t="n">
        <f aca="false">A252+1</f>
        <v>42620</v>
      </c>
      <c r="B253" s="17"/>
      <c r="C253" s="17"/>
      <c r="D253" s="17"/>
      <c r="E253" s="17"/>
      <c r="F253" s="17"/>
      <c r="G253" s="17"/>
      <c r="H253" s="17"/>
      <c r="I253" s="17"/>
      <c r="J253" s="18" t="n">
        <f aca="false">IF(OR(B253="",(WEEKDAY(A253,1)=1),(WEEKDAY(A253,1)=7), NOT(ISERROR(VLOOKUP($A253,'.'!$B$9:$B$21,1,0)))),0,'.'!$B$4)</f>
        <v>0</v>
      </c>
      <c r="K253" s="18" t="n">
        <f aca="false">(IF(TRIM(C253)="-",0,C253)-IF(TRIM(B253)="-",0,B253))+(IF(TRIM(D249)="-",0,D249)-IF(TRIM(D253)="-",0,D253))+(IF(TRIM(G253)="-",0,G253)-IF(TRIM(E249)="-",0,E249))+(IF(TRIM(I253)="-",0,I253)-IF(TRIM(H253)="-",0,H253))</f>
        <v>0</v>
      </c>
      <c r="L253" s="18" t="n">
        <f aca="false">IF(K253&gt;=J253,(IF((K253-J253)&gt;0.0075,K253-J253,0)),0) * IF(NOT(ISERROR(VLOOKUP($A253,'.'!$B$9:$B$21,1,0))),'.'!$E$4,IF((WEEKDAY($A253,1)=7),'.'!$C$4,IF((WEEKDAY($A253,1)=1),'.'!$D$4,1)))</f>
        <v>0</v>
      </c>
      <c r="M253" s="18" t="n">
        <f aca="false">IF(J253&gt;=K253,(IF((J253-K253)&gt;0.0075,J253-K253,0)),0)</f>
        <v>0</v>
      </c>
      <c r="N253" s="17" t="str">
        <f aca="false">IFERROR(VLOOKUP($A253,'.'!$B$9:$C$21,2,0),"")</f>
        <v>Independência do Brasil</v>
      </c>
      <c r="O253" s="7"/>
      <c r="P253" s="7"/>
      <c r="Q253" s="33"/>
      <c r="R253" s="10"/>
      <c r="S253" s="10"/>
      <c r="T253" s="0"/>
      <c r="AC253" s="0"/>
    </row>
    <row r="254" customFormat="false" ht="13.4" hidden="false" customHeight="false" outlineLevel="0" collapsed="false">
      <c r="A254" s="16" t="n">
        <f aca="false">A253+1</f>
        <v>42621</v>
      </c>
      <c r="B254" s="17" t="n">
        <v>0.336805555555556</v>
      </c>
      <c r="C254" s="17" t="n">
        <v>0.486111111111111</v>
      </c>
      <c r="D254" s="17" t="n">
        <v>0.513888888888889</v>
      </c>
      <c r="E254" s="17" t="n">
        <v>0.597222222222222</v>
      </c>
      <c r="F254" s="17"/>
      <c r="G254" s="17"/>
      <c r="H254" s="17"/>
      <c r="I254" s="17"/>
      <c r="J254" s="18" t="n">
        <f aca="false">IF(OR(B254="",(WEEKDAY(A254,1)=1),(WEEKDAY(A254,1)=7), NOT(ISERROR(VLOOKUP($A254,'.'!$B$9:$B$21,1,0)))),0,'.'!$B$4)</f>
        <v>0.25</v>
      </c>
      <c r="K254" s="18" t="n">
        <f aca="false">(IF(TRIM(C254)="-",0,C254)-IF(TRIM(B254)="-",0,B254))+(IF(TRIM(E254)="-",0,E254)-IF(TRIM(D254)="-",0,D254))+(IF(TRIM(G254)="-",0,G254)-IF(TRIM(F254)="-",0,F254))+(IF(TRIM(I254)="-",0,I254)-IF(TRIM(H254)="-",0,H254))</f>
        <v>0.232638888888888</v>
      </c>
      <c r="L254" s="18" t="n">
        <f aca="false">IF(K254&gt;=J254,(IF((K254-J254)&gt;0.0075,K254-J254,0)),0) * IF(NOT(ISERROR(VLOOKUP($A254,'.'!$B$9:$B$21,1,0))),'.'!$E$4,IF((WEEKDAY($A254,1)=7),'.'!$C$4,IF((WEEKDAY($A254,1)=1),'.'!$D$4,1)))</f>
        <v>0</v>
      </c>
      <c r="M254" s="18" t="n">
        <f aca="false">IF(J254&gt;=K254,(IF((J254-K254)&gt;0.0075,J254-K254,0)),0)</f>
        <v>0.0173611111111118</v>
      </c>
      <c r="N254" s="17" t="str">
        <f aca="false">IFERROR(VLOOKUP($A254,'.'!$B$9:$C$21,2,0),"")</f>
        <v/>
      </c>
      <c r="O254" s="23"/>
      <c r="P254" s="23"/>
      <c r="Q254" s="34"/>
      <c r="R254" s="10"/>
      <c r="S254" s="10"/>
      <c r="T254" s="0"/>
      <c r="AC254" s="0"/>
    </row>
    <row r="255" customFormat="false" ht="12.8" hidden="false" customHeight="false" outlineLevel="0" collapsed="false">
      <c r="A255" s="16" t="n">
        <f aca="false">A254+1</f>
        <v>42622</v>
      </c>
      <c r="B255" s="17"/>
      <c r="C255" s="17"/>
      <c r="D255" s="17"/>
      <c r="E255" s="17"/>
      <c r="F255" s="17"/>
      <c r="G255" s="17"/>
      <c r="H255" s="17"/>
      <c r="I255" s="17"/>
      <c r="J255" s="18" t="n">
        <f aca="false">IF(OR(B255="",(WEEKDAY(A255,1)=1),(WEEKDAY(A255,1)=7), NOT(ISERROR(VLOOKUP($A255,'.'!$B$9:$B$21,1,0)))),0,'.'!$B$4)</f>
        <v>0</v>
      </c>
      <c r="K255" s="18" t="n">
        <f aca="false">(IF(TRIM(C255)="-",0,C255)-IF(TRIM(B255)="-",0,B255))+(IF(TRIM(D251)="-",0,D251)-IF(TRIM(D255)="-",0,D255))+(IF(TRIM(G255)="-",0,G255)-IF(TRIM(E251)="-",0,E251))+(IF(TRIM(I255)="-",0,I255)-IF(TRIM(H255)="-",0,H255))</f>
        <v>0</v>
      </c>
      <c r="L255" s="18" t="n">
        <f aca="false">IF(K255&gt;=J255,(IF((K255-J255)&gt;0.0075,K255-J255,0)),0) * IF(NOT(ISERROR(VLOOKUP($A255,'.'!$B$9:$B$21,1,0))),'.'!$E$4,IF((WEEKDAY($A255,1)=7),'.'!$C$4,IF((WEEKDAY($A255,1)=1),'.'!$D$4,1)))</f>
        <v>0</v>
      </c>
      <c r="M255" s="18" t="n">
        <f aca="false">IF(J255&gt;=K255,(IF((J255-K255)&gt;0.0075,J255-K255,0)),0)</f>
        <v>0</v>
      </c>
      <c r="N255" s="17" t="str">
        <f aca="false">IFERROR(VLOOKUP($A255,'.'!$B$9:$C$21,2,0),"")</f>
        <v/>
      </c>
      <c r="O255" s="7"/>
      <c r="P255" s="7"/>
      <c r="Q255" s="33"/>
      <c r="R255" s="10"/>
      <c r="S255" s="10"/>
      <c r="T255" s="0"/>
      <c r="AC255" s="0"/>
    </row>
    <row r="256" customFormat="false" ht="11.25" hidden="false" customHeight="false" outlineLevel="0" collapsed="false">
      <c r="A256" s="16" t="n">
        <f aca="false">A255+1</f>
        <v>42623</v>
      </c>
      <c r="B256" s="17"/>
      <c r="C256" s="17"/>
      <c r="D256" s="17"/>
      <c r="E256" s="17"/>
      <c r="F256" s="17"/>
      <c r="G256" s="17"/>
      <c r="H256" s="17"/>
      <c r="I256" s="17"/>
      <c r="J256" s="18" t="n">
        <f aca="false">IF(OR(B256="",(WEEKDAY(A256,1)=1),(WEEKDAY(A256,1)=7), NOT(ISERROR(VLOOKUP($A256,'.'!$B$9:$B$21,1,0)))),0,'.'!$B$4)</f>
        <v>0</v>
      </c>
      <c r="K256" s="18" t="n">
        <f aca="false">(IF(TRIM(C256)="-",0,C256)-IF(TRIM(B256)="-",0,B256))+(IF(TRIM(D252)="-",0,D252)-IF(TRIM(D256)="-",0,D256))+(IF(TRIM(G256)="-",0,G256)-IF(TRIM(E252)="-",0,E252))+(IF(TRIM(I256)="-",0,I256)-IF(TRIM(H256)="-",0,H256))</f>
        <v>0</v>
      </c>
      <c r="L256" s="18" t="n">
        <f aca="false">IF(K256&gt;=J256,(IF((K256-J256)&gt;0.0075,K256-J256,0)),0) * IF(NOT(ISERROR(VLOOKUP($A256,'.'!$B$9:$B$21,1,0))),'.'!$E$4,IF((WEEKDAY($A256,1)=7),'.'!$C$4,IF((WEEKDAY($A256,1)=1),'.'!$D$4,1)))</f>
        <v>0</v>
      </c>
      <c r="M256" s="18" t="n">
        <f aca="false">IF(J256&gt;=K256,(IF((J256-K256)&gt;0.0075,J256-K256,0)),0)</f>
        <v>0</v>
      </c>
      <c r="N256" s="17" t="str">
        <f aca="false">IFERROR(VLOOKUP($A256,'.'!$B$9:$C$21,2,0),"")</f>
        <v/>
      </c>
      <c r="O256" s="23"/>
      <c r="P256" s="23"/>
      <c r="Q256" s="34"/>
      <c r="R256" s="10"/>
      <c r="S256" s="10"/>
      <c r="T256" s="0"/>
      <c r="AC256" s="0"/>
    </row>
    <row r="257" customFormat="false" ht="11.25" hidden="false" customHeight="false" outlineLevel="0" collapsed="false">
      <c r="A257" s="16" t="n">
        <f aca="false">A256+1</f>
        <v>42624</v>
      </c>
      <c r="B257" s="17"/>
      <c r="C257" s="17"/>
      <c r="D257" s="17"/>
      <c r="E257" s="17"/>
      <c r="F257" s="17"/>
      <c r="G257" s="17"/>
      <c r="H257" s="17"/>
      <c r="I257" s="17"/>
      <c r="J257" s="18" t="n">
        <f aca="false">IF(OR(B257="",(WEEKDAY(A257,1)=1),(WEEKDAY(A257,1)=7), NOT(ISERROR(VLOOKUP($A257,'.'!$B$9:$B$21,1,0)))),0,'.'!$B$4)</f>
        <v>0</v>
      </c>
      <c r="K257" s="18" t="n">
        <f aca="false">(IF(TRIM(C257)="-",0,C257)-IF(TRIM(B257)="-",0,B257))+(IF(TRIM(D253)="-",0,D253)-IF(TRIM(D257)="-",0,D257))+(IF(TRIM(G257)="-",0,G257)-IF(TRIM(E253)="-",0,E253))+(IF(TRIM(I257)="-",0,I257)-IF(TRIM(H257)="-",0,H257))</f>
        <v>0</v>
      </c>
      <c r="L257" s="18" t="n">
        <f aca="false">IF(K257&gt;=J257,(IF((K257-J257)&gt;0.0075,K257-J257,0)),0) * IF(NOT(ISERROR(VLOOKUP($A257,'.'!$B$9:$B$21,1,0))),'.'!$E$4,IF((WEEKDAY($A257,1)=7),'.'!$C$4,IF((WEEKDAY($A257,1)=1),'.'!$D$4,1)))</f>
        <v>0</v>
      </c>
      <c r="M257" s="18" t="n">
        <f aca="false">IF(J257&gt;=K257,(IF((J257-K257)&gt;0.0075,J257-K257,0)),0)</f>
        <v>0</v>
      </c>
      <c r="N257" s="17" t="str">
        <f aca="false">IFERROR(VLOOKUP($A257,'.'!$B$9:$C$21,2,0),"")</f>
        <v/>
      </c>
      <c r="O257" s="43"/>
      <c r="P257" s="43"/>
      <c r="Q257" s="43"/>
      <c r="R257" s="43"/>
      <c r="S257" s="43"/>
      <c r="T257" s="43"/>
      <c r="AC257" s="0"/>
    </row>
    <row r="258" customFormat="false" ht="12.8" hidden="false" customHeight="false" outlineLevel="0" collapsed="false">
      <c r="A258" s="16" t="n">
        <f aca="false">A257+1</f>
        <v>42625</v>
      </c>
      <c r="B258" s="17"/>
      <c r="C258" s="17"/>
      <c r="D258" s="17"/>
      <c r="E258" s="17"/>
      <c r="F258" s="17"/>
      <c r="G258" s="17"/>
      <c r="H258" s="17"/>
      <c r="I258" s="17"/>
      <c r="J258" s="18" t="n">
        <f aca="false">IF(OR(B258="",(WEEKDAY(A258,1)=1),(WEEKDAY(A258,1)=7), NOT(ISERROR(VLOOKUP($A258,'.'!$B$9:$B$21,1,0)))),0,'.'!$B$4)</f>
        <v>0</v>
      </c>
      <c r="K258" s="18" t="n">
        <f aca="false">(IF(TRIM(C258)="-",0,C258)-IF(TRIM(B258)="-",0,B258))+(IF(TRIM(D254)="-",0,D254)-IF(TRIM(D258)="-",0,D258))+(IF(TRIM(G258)="-",0,G258)-IF(TRIM(E254)="-",0,E254))+(IF(TRIM(I258)="-",0,I258)-IF(TRIM(H258)="-",0,H258))</f>
        <v>-0.0833333333333331</v>
      </c>
      <c r="L258" s="18" t="n">
        <f aca="false">IF(K258&gt;=J258,(IF((K258-J258)&gt;0.0075,K258-J258,0)),0) * IF(NOT(ISERROR(VLOOKUP($A258,'.'!$B$9:$B$21,1,0))),'.'!$E$4,IF((WEEKDAY($A258,1)=7),'.'!$C$4,IF((WEEKDAY($A258,1)=1),'.'!$D$4,1)))</f>
        <v>0</v>
      </c>
      <c r="M258" s="18"/>
      <c r="N258" s="17" t="str">
        <f aca="false">IFERROR(VLOOKUP($A258,'.'!$B$9:$C$21,2,0),"")</f>
        <v/>
      </c>
      <c r="O258" s="44"/>
      <c r="P258" s="44"/>
      <c r="Q258" s="45"/>
      <c r="R258" s="42"/>
      <c r="S258" s="45"/>
      <c r="T258" s="43"/>
      <c r="AC258" s="0"/>
    </row>
    <row r="259" customFormat="false" ht="11.25" hidden="false" customHeight="false" outlineLevel="0" collapsed="false">
      <c r="A259" s="16" t="n">
        <f aca="false">A258+1</f>
        <v>42626</v>
      </c>
      <c r="B259" s="17"/>
      <c r="C259" s="17"/>
      <c r="D259" s="17"/>
      <c r="E259" s="17"/>
      <c r="F259" s="17"/>
      <c r="G259" s="17"/>
      <c r="H259" s="17"/>
      <c r="I259" s="17"/>
      <c r="J259" s="18" t="n">
        <f aca="false">IF(OR(B259="",(WEEKDAY(A259,1)=1),(WEEKDAY(A259,1)=7), NOT(ISERROR(VLOOKUP($A259,'.'!$B$9:$B$21,1,0)))),0,'.'!$B$4)</f>
        <v>0</v>
      </c>
      <c r="K259" s="18" t="n">
        <f aca="false">(IF(TRIM(C259)="-",0,C259)-IF(TRIM(B259)="-",0,B259))+(IF(TRIM(D255)="-",0,D255)-IF(TRIM(D259)="-",0,D259))+(IF(TRIM(G259)="-",0,G259)-IF(TRIM(E255)="-",0,E255))+(IF(TRIM(I259)="-",0,I259)-IF(TRIM(H259)="-",0,H259))</f>
        <v>0</v>
      </c>
      <c r="L259" s="18" t="n">
        <f aca="false">IF(K259&gt;=J259,(IF((K259-J259)&gt;0.0075,K259-J259,0)),0) * IF(NOT(ISERROR(VLOOKUP($A259,'.'!$B$9:$B$21,1,0))),'.'!$E$4,IF((WEEKDAY($A259,1)=7),'.'!$C$4,IF((WEEKDAY($A259,1)=1),'.'!$D$4,1)))</f>
        <v>0</v>
      </c>
      <c r="M259" s="18" t="n">
        <f aca="false">IF(J259&gt;=K259,(IF((J259-K259)&gt;0.0075,J259-K259,0)),0)</f>
        <v>0</v>
      </c>
      <c r="N259" s="17" t="str">
        <f aca="false">IFERROR(VLOOKUP($A259,'.'!$B$9:$C$21,2,0),"")</f>
        <v/>
      </c>
      <c r="O259" s="46"/>
      <c r="P259" s="46"/>
      <c r="Q259" s="47"/>
      <c r="R259" s="48"/>
      <c r="S259" s="47"/>
      <c r="T259" s="43"/>
      <c r="AC259" s="0"/>
    </row>
    <row r="260" customFormat="false" ht="11.25" hidden="false" customHeight="false" outlineLevel="0" collapsed="false">
      <c r="A260" s="16" t="n">
        <f aca="false">A259+1</f>
        <v>42627</v>
      </c>
      <c r="B260" s="17"/>
      <c r="C260" s="17"/>
      <c r="D260" s="17"/>
      <c r="E260" s="17"/>
      <c r="F260" s="17"/>
      <c r="G260" s="17"/>
      <c r="H260" s="17"/>
      <c r="I260" s="17"/>
      <c r="J260" s="18" t="n">
        <f aca="false">IF(OR(B260="",(WEEKDAY(A260,1)=1),(WEEKDAY(A260,1)=7), NOT(ISERROR(VLOOKUP($A260,'.'!$B$9:$B$21,1,0)))),0,'.'!$B$4)</f>
        <v>0</v>
      </c>
      <c r="K260" s="18" t="n">
        <f aca="false">(IF(TRIM(C260)="-",0,C260)-IF(TRIM(B260)="-",0,B260))+(IF(TRIM(D256)="-",0,D256)-IF(TRIM(D260)="-",0,D260))+(IF(TRIM(G260)="-",0,G260)-IF(TRIM(E256)="-",0,E256))+(IF(TRIM(I260)="-",0,I260)-IF(TRIM(H260)="-",0,H260))</f>
        <v>0</v>
      </c>
      <c r="L260" s="18" t="n">
        <f aca="false">IF(K260&gt;=J260,(IF((K260-J260)&gt;0.0075,K260-J260,0)),0) * IF(NOT(ISERROR(VLOOKUP($A260,'.'!$B$9:$B$21,1,0))),'.'!$E$4,IF((WEEKDAY($A260,1)=7),'.'!$C$4,IF((WEEKDAY($A260,1)=1),'.'!$D$4,1)))</f>
        <v>0</v>
      </c>
      <c r="M260" s="18" t="n">
        <f aca="false">IF(J260&gt;=K260,(IF((J260-K260)&gt;0.0075,J260-K260,0)),0)</f>
        <v>0</v>
      </c>
      <c r="N260" s="17" t="str">
        <f aca="false">IFERROR(VLOOKUP($A260,'.'!$B$9:$C$21,2,0),"")</f>
        <v/>
      </c>
      <c r="O260" s="7"/>
      <c r="P260" s="7"/>
      <c r="Q260" s="33"/>
      <c r="R260" s="10"/>
      <c r="S260" s="10"/>
      <c r="AC260" s="0"/>
    </row>
    <row r="261" customFormat="false" ht="11.25" hidden="false" customHeight="false" outlineLevel="0" collapsed="false">
      <c r="A261" s="16" t="n">
        <f aca="false">A260+1</f>
        <v>42628</v>
      </c>
      <c r="B261" s="17"/>
      <c r="C261" s="17"/>
      <c r="D261" s="17"/>
      <c r="E261" s="17"/>
      <c r="F261" s="17"/>
      <c r="G261" s="17"/>
      <c r="H261" s="17"/>
      <c r="I261" s="17"/>
      <c r="J261" s="18" t="n">
        <f aca="false">IF(OR(B261="",(WEEKDAY(A261,1)=1),(WEEKDAY(A261,1)=7), NOT(ISERROR(VLOOKUP($A261,'.'!$B$9:$B$21,1,0)))),0,'.'!$B$4)</f>
        <v>0</v>
      </c>
      <c r="K261" s="18" t="n">
        <f aca="false">(IF(TRIM(C261)="-",0,C261)-IF(TRIM(B261)="-",0,B261))+(IF(TRIM(D257)="-",0,D257)-IF(TRIM(D261)="-",0,D261))+(IF(TRIM(G261)="-",0,G261)-IF(TRIM(E257)="-",0,E257))+(IF(TRIM(I261)="-",0,I261)-IF(TRIM(H261)="-",0,H261))</f>
        <v>0</v>
      </c>
      <c r="L261" s="18" t="n">
        <f aca="false">IF(K261&gt;=J261,(IF((K261-J261)&gt;0.0075,K261-J261,0)),0) * IF(NOT(ISERROR(VLOOKUP($A261,'.'!$B$9:$B$21,1,0))),'.'!$E$4,IF((WEEKDAY($A261,1)=7),'.'!$C$4,IF((WEEKDAY($A261,1)=1),'.'!$D$4,1)))</f>
        <v>0</v>
      </c>
      <c r="M261" s="18" t="n">
        <f aca="false">IF(J261&gt;=K261,(IF((J261-K261)&gt;0.0075,J261-K261,0)),0)</f>
        <v>0</v>
      </c>
      <c r="N261" s="17" t="str">
        <f aca="false">IFERROR(VLOOKUP($A261,'.'!$B$9:$C$21,2,0),"")</f>
        <v/>
      </c>
      <c r="O261" s="23"/>
      <c r="P261" s="23"/>
      <c r="Q261" s="34"/>
      <c r="R261" s="10"/>
      <c r="S261" s="10"/>
      <c r="AC261" s="0"/>
    </row>
    <row r="262" customFormat="false" ht="11.25" hidden="false" customHeight="false" outlineLevel="0" collapsed="false">
      <c r="A262" s="16" t="n">
        <f aca="false">A261+1</f>
        <v>42629</v>
      </c>
      <c r="B262" s="17"/>
      <c r="C262" s="17"/>
      <c r="D262" s="17"/>
      <c r="E262" s="17"/>
      <c r="F262" s="17"/>
      <c r="G262" s="17"/>
      <c r="H262" s="17"/>
      <c r="I262" s="17"/>
      <c r="J262" s="18" t="n">
        <f aca="false">IF(OR(B262="",(WEEKDAY(A262,1)=1),(WEEKDAY(A262,1)=7), NOT(ISERROR(VLOOKUP($A262,'.'!$B$9:$B$21,1,0)))),0,'.'!$B$4)</f>
        <v>0</v>
      </c>
      <c r="K262" s="18" t="n">
        <f aca="false">(IF(TRIM(C262)="-",0,C262)-IF(TRIM(B262)="-",0,B262))+(IF(TRIM(D258)="-",0,D258)-IF(TRIM(D262)="-",0,D262))+(IF(TRIM(G262)="-",0,G262)-IF(TRIM(E258)="-",0,E258))+(IF(TRIM(I262)="-",0,I262)-IF(TRIM(H262)="-",0,H262))</f>
        <v>0</v>
      </c>
      <c r="L262" s="18" t="n">
        <f aca="false">IF(K262&gt;=J262,(IF((K262-J262)&gt;0.0075,K262-J262,0)),0) * IF(NOT(ISERROR(VLOOKUP($A262,'.'!$B$9:$B$21,1,0))),'.'!$E$4,IF((WEEKDAY($A262,1)=7),'.'!$C$4,IF((WEEKDAY($A262,1)=1),'.'!$D$4,1)))</f>
        <v>0</v>
      </c>
      <c r="M262" s="18" t="n">
        <f aca="false">IF(J262&gt;=K262,(IF((J262-K262)&gt;0.0075,J262-K262,0)),0)</f>
        <v>0</v>
      </c>
      <c r="N262" s="17" t="str">
        <f aca="false">IFERROR(VLOOKUP($A262,'.'!$B$9:$C$21,2,0),"")</f>
        <v/>
      </c>
      <c r="O262" s="7"/>
      <c r="P262" s="7"/>
      <c r="Q262" s="33"/>
      <c r="R262" s="10"/>
      <c r="S262" s="10"/>
      <c r="AC262" s="0"/>
    </row>
    <row r="263" customFormat="false" ht="11.25" hidden="false" customHeight="false" outlineLevel="0" collapsed="false">
      <c r="A263" s="16" t="n">
        <f aca="false">A262+1</f>
        <v>42630</v>
      </c>
      <c r="B263" s="17"/>
      <c r="C263" s="17"/>
      <c r="D263" s="17"/>
      <c r="E263" s="17"/>
      <c r="F263" s="17"/>
      <c r="G263" s="17"/>
      <c r="H263" s="17"/>
      <c r="I263" s="17"/>
      <c r="J263" s="18" t="n">
        <f aca="false">IF(OR(B263="",(WEEKDAY(A263,1)=1),(WEEKDAY(A263,1)=7), NOT(ISERROR(VLOOKUP($A263,'.'!$B$9:$B$21,1,0)))),0,'.'!$B$4)</f>
        <v>0</v>
      </c>
      <c r="K263" s="18" t="n">
        <f aca="false">(IF(TRIM(C263)="-",0,C263)-IF(TRIM(B263)="-",0,B263))+(IF(TRIM(D259)="-",0,D259)-IF(TRIM(D263)="-",0,D263))+(IF(TRIM(G263)="-",0,G263)-IF(TRIM(E259)="-",0,E259))+(IF(TRIM(I263)="-",0,I263)-IF(TRIM(H263)="-",0,H263))</f>
        <v>0</v>
      </c>
      <c r="L263" s="18" t="n">
        <f aca="false">IF(K263&gt;=J263,(IF((K263-J263)&gt;0.0075,K263-J263,0)),0) * IF(NOT(ISERROR(VLOOKUP($A263,'.'!$B$9:$B$21,1,0))),'.'!$E$4,IF((WEEKDAY($A263,1)=7),'.'!$C$4,IF((WEEKDAY($A263,1)=1),'.'!$D$4,1)))</f>
        <v>0</v>
      </c>
      <c r="M263" s="18" t="n">
        <f aca="false">IF(J263&gt;=K263,(IF((J263-K263)&gt;0.0075,J263-K263,0)),0)</f>
        <v>0</v>
      </c>
      <c r="N263" s="17" t="str">
        <f aca="false">IFERROR(VLOOKUP($A263,'.'!$B$9:$C$21,2,0),"")</f>
        <v/>
      </c>
      <c r="O263" s="23"/>
      <c r="P263" s="23"/>
      <c r="Q263" s="34"/>
      <c r="R263" s="10"/>
      <c r="S263" s="10"/>
      <c r="AC263" s="0"/>
    </row>
    <row r="264" customFormat="false" ht="11.25" hidden="false" customHeight="false" outlineLevel="0" collapsed="false">
      <c r="A264" s="16" t="n">
        <f aca="false">A263+1</f>
        <v>42631</v>
      </c>
      <c r="B264" s="17"/>
      <c r="C264" s="17"/>
      <c r="D264" s="17"/>
      <c r="E264" s="17"/>
      <c r="F264" s="17"/>
      <c r="G264" s="17"/>
      <c r="H264" s="17"/>
      <c r="I264" s="17"/>
      <c r="J264" s="18" t="n">
        <f aca="false">IF(OR(B264="",(WEEKDAY(A264,1)=1),(WEEKDAY(A264,1)=7), NOT(ISERROR(VLOOKUP($A264,'.'!$B$9:$B$21,1,0)))),0,'.'!$B$4)</f>
        <v>0</v>
      </c>
      <c r="K264" s="18" t="n">
        <f aca="false">(IF(TRIM(C264)="-",0,C264)-IF(TRIM(B264)="-",0,B264))+(IF(TRIM(D260)="-",0,D260)-IF(TRIM(D264)="-",0,D264))+(IF(TRIM(G264)="-",0,G264)-IF(TRIM(E260)="-",0,E260))+(IF(TRIM(I264)="-",0,I264)-IF(TRIM(H264)="-",0,H264))</f>
        <v>0</v>
      </c>
      <c r="L264" s="18" t="n">
        <f aca="false">IF(K264&gt;=J264,(IF((K264-J264)&gt;0.0075,K264-J264,0)),0) * IF(NOT(ISERROR(VLOOKUP($A264,'.'!$B$9:$B$21,1,0))),'.'!$E$4,IF((WEEKDAY($A264,1)=7),'.'!$C$4,IF((WEEKDAY($A264,1)=1),'.'!$D$4,1)))</f>
        <v>0</v>
      </c>
      <c r="M264" s="18" t="n">
        <f aca="false">IF(J264&gt;=K264,(IF((J264-K264)&gt;0.0075,J264-K264,0)),0)</f>
        <v>0</v>
      </c>
      <c r="N264" s="17" t="str">
        <f aca="false">IFERROR(VLOOKUP($A264,'.'!$B$9:$C$21,2,0),"")</f>
        <v/>
      </c>
      <c r="O264" s="10"/>
      <c r="P264" s="10"/>
      <c r="Q264" s="10"/>
      <c r="R264" s="10"/>
      <c r="S264" s="10"/>
      <c r="AC264" s="0"/>
    </row>
    <row r="265" customFormat="false" ht="11.25" hidden="false" customHeight="false" outlineLevel="0" collapsed="false">
      <c r="A265" s="16" t="n">
        <f aca="false">A264+1</f>
        <v>42632</v>
      </c>
      <c r="B265" s="17"/>
      <c r="C265" s="17"/>
      <c r="D265" s="17"/>
      <c r="E265" s="17"/>
      <c r="F265" s="17"/>
      <c r="G265" s="17"/>
      <c r="H265" s="17"/>
      <c r="I265" s="17"/>
      <c r="J265" s="18" t="n">
        <f aca="false">IF(OR(B265="",(WEEKDAY(A265,1)=1),(WEEKDAY(A265,1)=7), NOT(ISERROR(VLOOKUP($A265,'.'!$B$9:$B$21,1,0)))),0,'.'!$B$4)</f>
        <v>0</v>
      </c>
      <c r="K265" s="18" t="n">
        <f aca="false">(IF(TRIM(C265)="-",0,C265)-IF(TRIM(B265)="-",0,B265))+(IF(TRIM(D261)="-",0,D261)-IF(TRIM(D265)="-",0,D265))+(IF(TRIM(G265)="-",0,G265)-IF(TRIM(E261)="-",0,E261))+(IF(TRIM(I265)="-",0,I265)-IF(TRIM(H265)="-",0,H265))</f>
        <v>0</v>
      </c>
      <c r="L265" s="18" t="n">
        <f aca="false">IF(K265&gt;=J265,(IF((K265-J265)&gt;0.0075,K265-J265,0)),0) * IF(NOT(ISERROR(VLOOKUP($A265,'.'!$B$9:$B$21,1,0))),'.'!$E$4,IF((WEEKDAY($A265,1)=7),'.'!$C$4,IF((WEEKDAY($A265,1)=1),'.'!$D$4,1)))</f>
        <v>0</v>
      </c>
      <c r="M265" s="18" t="n">
        <f aca="false">IF(J265&gt;=K265,(IF((J265-K265)&gt;0.0075,J265-K265,0)),0)</f>
        <v>0</v>
      </c>
      <c r="N265" s="17" t="str">
        <f aca="false">IFERROR(VLOOKUP($A265,'.'!$B$9:$C$21,2,0),"")</f>
        <v/>
      </c>
      <c r="O265" s="10"/>
      <c r="P265" s="10"/>
      <c r="Q265" s="10"/>
      <c r="R265" s="10"/>
      <c r="S265" s="10"/>
      <c r="AC265" s="0"/>
    </row>
    <row r="266" customFormat="false" ht="11.25" hidden="false" customHeight="false" outlineLevel="0" collapsed="false">
      <c r="A266" s="16" t="n">
        <f aca="false">A265+1</f>
        <v>42633</v>
      </c>
      <c r="B266" s="17"/>
      <c r="C266" s="17"/>
      <c r="D266" s="17"/>
      <c r="E266" s="17"/>
      <c r="F266" s="17"/>
      <c r="G266" s="17"/>
      <c r="H266" s="17"/>
      <c r="I266" s="17"/>
      <c r="J266" s="18" t="n">
        <f aca="false">IF(OR(B266="",(WEEKDAY(A266,1)=1),(WEEKDAY(A266,1)=7), NOT(ISERROR(VLOOKUP($A266,'.'!$B$9:$B$21,1,0)))),0,'.'!$B$4)</f>
        <v>0</v>
      </c>
      <c r="K266" s="18" t="n">
        <f aca="false">(IF(TRIM(C266)="-",0,C266)-IF(TRIM(B266)="-",0,B266))+(IF(TRIM(D262)="-",0,D262)-IF(TRIM(D266)="-",0,D266))+(IF(TRIM(G266)="-",0,G266)-IF(TRIM(E262)="-",0,E262))+(IF(TRIM(I266)="-",0,I266)-IF(TRIM(H266)="-",0,H266))</f>
        <v>0</v>
      </c>
      <c r="L266" s="18" t="n">
        <f aca="false">IF(K266&gt;=J266,(IF((K266-J266)&gt;0.0075,K266-J266,0)),0) * IF(NOT(ISERROR(VLOOKUP($A266,'.'!$B$9:$B$21,1,0))),'.'!$E$4,IF((WEEKDAY($A266,1)=7),'.'!$C$4,IF((WEEKDAY($A266,1)=1),'.'!$D$4,1)))</f>
        <v>0</v>
      </c>
      <c r="M266" s="18" t="n">
        <f aca="false">IF(J266&gt;=K266,(IF((J266-K266)&gt;0.0075,J266-K266,0)),0)</f>
        <v>0</v>
      </c>
      <c r="N266" s="17" t="str">
        <f aca="false">IFERROR(VLOOKUP($A266,'.'!$B$9:$C$21,2,0),"")</f>
        <v/>
      </c>
      <c r="O266" s="7"/>
      <c r="P266" s="7"/>
      <c r="Q266" s="33"/>
      <c r="R266" s="10"/>
      <c r="S266" s="10"/>
      <c r="AC266" s="0"/>
    </row>
    <row r="267" customFormat="false" ht="11.25" hidden="false" customHeight="false" outlineLevel="0" collapsed="false">
      <c r="A267" s="16" t="n">
        <f aca="false">A266+1</f>
        <v>42634</v>
      </c>
      <c r="B267" s="17"/>
      <c r="C267" s="17"/>
      <c r="D267" s="17"/>
      <c r="E267" s="17"/>
      <c r="F267" s="17"/>
      <c r="G267" s="17"/>
      <c r="H267" s="17"/>
      <c r="I267" s="17"/>
      <c r="J267" s="18" t="n">
        <f aca="false">IF(OR(B267="",(WEEKDAY(A267,1)=1),(WEEKDAY(A267,1)=7), NOT(ISERROR(VLOOKUP($A267,'.'!$B$9:$B$21,1,0)))),0,'.'!$B$4)</f>
        <v>0</v>
      </c>
      <c r="K267" s="18" t="n">
        <f aca="false">(IF(TRIM(C267)="-",0,C267)-IF(TRIM(B267)="-",0,B267))+(IF(TRIM(D263)="-",0,D263)-IF(TRIM(D267)="-",0,D267))+(IF(TRIM(G267)="-",0,G267)-IF(TRIM(E263)="-",0,E263))+(IF(TRIM(I267)="-",0,I267)-IF(TRIM(H267)="-",0,H267))</f>
        <v>0</v>
      </c>
      <c r="L267" s="18" t="n">
        <f aca="false">IF(K267&gt;=J267,(IF((K267-J267)&gt;0.0075,K267-J267,0)),0) * IF(NOT(ISERROR(VLOOKUP($A267,'.'!$B$9:$B$21,1,0))),'.'!$E$4,IF((WEEKDAY($A267,1)=7),'.'!$C$4,IF((WEEKDAY($A267,1)=1),'.'!$D$4,1)))</f>
        <v>0</v>
      </c>
      <c r="M267" s="18" t="n">
        <f aca="false">IF(J267&gt;=K267,(IF((J267-K267)&gt;0.0075,J267-K267,0)),0)</f>
        <v>0</v>
      </c>
      <c r="N267" s="17" t="str">
        <f aca="false">IFERROR(VLOOKUP($A267,'.'!$B$9:$C$21,2,0),"")</f>
        <v/>
      </c>
      <c r="O267" s="7"/>
      <c r="P267" s="7"/>
      <c r="Q267" s="33"/>
      <c r="R267" s="10"/>
      <c r="S267" s="10"/>
      <c r="AC267" s="0"/>
    </row>
    <row r="268" customFormat="false" ht="11.25" hidden="false" customHeight="false" outlineLevel="0" collapsed="false">
      <c r="A268" s="16" t="n">
        <f aca="false">A267+1</f>
        <v>42635</v>
      </c>
      <c r="B268" s="17"/>
      <c r="C268" s="17"/>
      <c r="D268" s="17"/>
      <c r="E268" s="17"/>
      <c r="F268" s="17"/>
      <c r="G268" s="17"/>
      <c r="H268" s="17"/>
      <c r="I268" s="17"/>
      <c r="J268" s="18" t="n">
        <f aca="false">IF(OR(B268="",(WEEKDAY(A268,1)=1),(WEEKDAY(A268,1)=7), NOT(ISERROR(VLOOKUP($A268,'.'!$B$9:$B$21,1,0)))),0,'.'!$B$4)</f>
        <v>0</v>
      </c>
      <c r="K268" s="18" t="n">
        <f aca="false">(IF(TRIM(C268)="-",0,C268)-IF(TRIM(B268)="-",0,B268))+(IF(TRIM(D264)="-",0,D264)-IF(TRIM(D268)="-",0,D268))+(IF(TRIM(G268)="-",0,G268)-IF(TRIM(E264)="-",0,E264))+(IF(TRIM(I268)="-",0,I268)-IF(TRIM(H268)="-",0,H268))</f>
        <v>0</v>
      </c>
      <c r="L268" s="18" t="n">
        <f aca="false">IF(K268&gt;=J268,(IF((K268-J268)&gt;0.0075,K268-J268,0)),0) * IF(NOT(ISERROR(VLOOKUP($A268,'.'!$B$9:$B$21,1,0))),'.'!$E$4,IF((WEEKDAY($A268,1)=7),'.'!$C$4,IF((WEEKDAY($A268,1)=1),'.'!$D$4,1)))</f>
        <v>0</v>
      </c>
      <c r="M268" s="18" t="n">
        <f aca="false">IF(J268&gt;=K268,(IF((J268-K268)&gt;0.0075,J268-K268,0)),0)</f>
        <v>0</v>
      </c>
      <c r="N268" s="17" t="str">
        <f aca="false">IFERROR(VLOOKUP($A268,'.'!$B$9:$C$21,2,0),"")</f>
        <v/>
      </c>
      <c r="O268" s="23"/>
      <c r="P268" s="23"/>
      <c r="Q268" s="34"/>
      <c r="R268" s="10"/>
      <c r="S268" s="10"/>
      <c r="AC268" s="0"/>
    </row>
    <row r="269" customFormat="false" ht="11.25" hidden="false" customHeight="false" outlineLevel="0" collapsed="false">
      <c r="A269" s="16" t="n">
        <f aca="false">A268+1</f>
        <v>42636</v>
      </c>
      <c r="B269" s="17"/>
      <c r="C269" s="17"/>
      <c r="D269" s="17"/>
      <c r="E269" s="17"/>
      <c r="F269" s="17"/>
      <c r="G269" s="17"/>
      <c r="H269" s="17"/>
      <c r="I269" s="17"/>
      <c r="J269" s="18" t="n">
        <f aca="false">IF(OR(B269="",(WEEKDAY(A269,1)=1),(WEEKDAY(A269,1)=7), NOT(ISERROR(VLOOKUP($A269,'.'!$B$9:$B$21,1,0)))),0,'.'!$B$4)</f>
        <v>0</v>
      </c>
      <c r="K269" s="18" t="n">
        <f aca="false">(IF(TRIM(C269)="-",0,C269)-IF(TRIM(B269)="-",0,B269))+(IF(TRIM(D265)="-",0,D265)-IF(TRIM(D269)="-",0,D269))+(IF(TRIM(G269)="-",0,G269)-IF(TRIM(E265)="-",0,E265))+(IF(TRIM(I269)="-",0,I269)-IF(TRIM(H269)="-",0,H269))</f>
        <v>0</v>
      </c>
      <c r="L269" s="18" t="n">
        <f aca="false">IF(K269&gt;=J269,(IF((K269-J269)&gt;0.0075,K269-J269,0)),0) * IF(NOT(ISERROR(VLOOKUP($A269,'.'!$B$9:$B$21,1,0))),'.'!$E$4,IF((WEEKDAY($A269,1)=7),'.'!$C$4,IF((WEEKDAY($A269,1)=1),'.'!$D$4,1)))</f>
        <v>0</v>
      </c>
      <c r="M269" s="18" t="n">
        <f aca="false">IF(J269&gt;=K269,(IF((J269-K269)&gt;0.0075,J269-K269,0)),0)</f>
        <v>0</v>
      </c>
      <c r="N269" s="17" t="str">
        <f aca="false">IFERROR(VLOOKUP($A269,'.'!$B$9:$C$21,2,0),"")</f>
        <v/>
      </c>
      <c r="O269" s="7"/>
      <c r="P269" s="7"/>
      <c r="Q269" s="33"/>
      <c r="R269" s="10"/>
      <c r="S269" s="10"/>
      <c r="AC269" s="0"/>
    </row>
    <row r="270" customFormat="false" ht="11.25" hidden="false" customHeight="false" outlineLevel="0" collapsed="false">
      <c r="A270" s="16" t="n">
        <f aca="false">A269+1</f>
        <v>42637</v>
      </c>
      <c r="B270" s="17"/>
      <c r="C270" s="17"/>
      <c r="D270" s="17"/>
      <c r="E270" s="17"/>
      <c r="F270" s="17"/>
      <c r="G270" s="17"/>
      <c r="H270" s="17"/>
      <c r="I270" s="17"/>
      <c r="J270" s="18" t="n">
        <f aca="false">IF(OR(B270="",(WEEKDAY(A270,1)=1),(WEEKDAY(A270,1)=7), NOT(ISERROR(VLOOKUP($A270,'.'!$B$9:$B$21,1,0)))),0,'.'!$B$4)</f>
        <v>0</v>
      </c>
      <c r="K270" s="18" t="n">
        <f aca="false">(IF(TRIM(C270)="-",0,C270)-IF(TRIM(B270)="-",0,B270))+(IF(TRIM(D266)="-",0,D266)-IF(TRIM(D270)="-",0,D270))+(IF(TRIM(G270)="-",0,G270)-IF(TRIM(E266)="-",0,E266))+(IF(TRIM(I270)="-",0,I270)-IF(TRIM(H270)="-",0,H270))</f>
        <v>0</v>
      </c>
      <c r="L270" s="18" t="n">
        <f aca="false">IF(K270&gt;=J270,(IF((K270-J270)&gt;0.0075,K270-J270,0)),0) * IF(NOT(ISERROR(VLOOKUP($A270,'.'!$B$9:$B$21,1,0))),'.'!$E$4,IF((WEEKDAY($A270,1)=7),'.'!$C$4,IF((WEEKDAY($A270,1)=1),'.'!$D$4,1)))</f>
        <v>0</v>
      </c>
      <c r="M270" s="18" t="n">
        <f aca="false">IF(J270&gt;=K270,(IF((J270-K270)&gt;0.0075,J270-K270,0)),0)</f>
        <v>0</v>
      </c>
      <c r="N270" s="17" t="str">
        <f aca="false">IFERROR(VLOOKUP($A270,'.'!$B$9:$C$21,2,0),"")</f>
        <v/>
      </c>
      <c r="O270" s="23"/>
      <c r="P270" s="23"/>
      <c r="Q270" s="34"/>
      <c r="R270" s="10"/>
      <c r="S270" s="10"/>
      <c r="AC270" s="0"/>
    </row>
    <row r="271" customFormat="false" ht="11.25" hidden="false" customHeight="false" outlineLevel="0" collapsed="false">
      <c r="A271" s="16" t="n">
        <f aca="false">A270+1</f>
        <v>42638</v>
      </c>
      <c r="B271" s="17"/>
      <c r="C271" s="17"/>
      <c r="D271" s="17"/>
      <c r="E271" s="17"/>
      <c r="F271" s="17"/>
      <c r="G271" s="17"/>
      <c r="H271" s="17"/>
      <c r="I271" s="17"/>
      <c r="J271" s="18" t="n">
        <f aca="false">IF(OR(B271="",(WEEKDAY(A271,1)=1),(WEEKDAY(A271,1)=7), NOT(ISERROR(VLOOKUP($A271,'.'!$B$9:$B$21,1,0)))),0,'.'!$B$4)</f>
        <v>0</v>
      </c>
      <c r="K271" s="18" t="n">
        <f aca="false">(IF(TRIM(C271)="-",0,C271)-IF(TRIM(B271)="-",0,B271))+(IF(TRIM(D267)="-",0,D267)-IF(TRIM(D271)="-",0,D271))+(IF(TRIM(G271)="-",0,G271)-IF(TRIM(E267)="-",0,E267))+(IF(TRIM(I271)="-",0,I271)-IF(TRIM(H271)="-",0,H271))</f>
        <v>0</v>
      </c>
      <c r="L271" s="18" t="n">
        <f aca="false">IF(K271&gt;=J271,(IF((K271-J271)&gt;0.0075,K271-J271,0)),0) * IF(NOT(ISERROR(VLOOKUP($A271,'.'!$B$9:$B$21,1,0))),'.'!$E$4,IF((WEEKDAY($A271,1)=7),'.'!$C$4,IF((WEEKDAY($A271,1)=1),'.'!$D$4,1)))</f>
        <v>0</v>
      </c>
      <c r="M271" s="18" t="n">
        <f aca="false">IF(J271&gt;=K271,(IF((J271-K271)&gt;0.0075,J271-K271,0)),0)</f>
        <v>0</v>
      </c>
      <c r="N271" s="17" t="str">
        <f aca="false">IFERROR(VLOOKUP($A271,'.'!$B$9:$C$21,2,0),"")</f>
        <v/>
      </c>
      <c r="O271" s="10"/>
      <c r="P271" s="10"/>
      <c r="Q271" s="10"/>
      <c r="R271" s="10"/>
      <c r="S271" s="10"/>
      <c r="AC271" s="0"/>
    </row>
    <row r="272" customFormat="false" ht="11.25" hidden="false" customHeight="false" outlineLevel="0" collapsed="false">
      <c r="A272" s="16" t="n">
        <f aca="false">A271+1</f>
        <v>42639</v>
      </c>
      <c r="B272" s="17"/>
      <c r="C272" s="17"/>
      <c r="D272" s="17"/>
      <c r="E272" s="17"/>
      <c r="F272" s="17"/>
      <c r="G272" s="17"/>
      <c r="H272" s="17"/>
      <c r="I272" s="17"/>
      <c r="J272" s="18" t="n">
        <f aca="false">IF(OR(B272="",(WEEKDAY(A272,1)=1),(WEEKDAY(A272,1)=7), NOT(ISERROR(VLOOKUP($A272,'.'!$B$9:$B$21,1,0)))),0,'.'!$B$4)</f>
        <v>0</v>
      </c>
      <c r="K272" s="18" t="n">
        <f aca="false">(IF(TRIM(C272)="-",0,C272)-IF(TRIM(B272)="-",0,B272))+(IF(TRIM(D268)="-",0,D268)-IF(TRIM(D272)="-",0,D272))+(IF(TRIM(G272)="-",0,G272)-IF(TRIM(E268)="-",0,E268))+(IF(TRIM(I272)="-",0,I272)-IF(TRIM(H272)="-",0,H272))</f>
        <v>0</v>
      </c>
      <c r="L272" s="18" t="n">
        <f aca="false">IF(K272&gt;=J272,(IF((K272-J272)&gt;0.0075,K272-J272,0)),0) * IF(NOT(ISERROR(VLOOKUP($A272,'.'!$B$9:$B$21,1,0))),'.'!$E$4,IF((WEEKDAY($A272,1)=7),'.'!$C$4,IF((WEEKDAY($A272,1)=1),'.'!$D$4,1)))</f>
        <v>0</v>
      </c>
      <c r="M272" s="18" t="n">
        <f aca="false">IF(J272&gt;=K272,(IF((J272-K272)&gt;0.0075,J272-K272,0)),0)</f>
        <v>0</v>
      </c>
      <c r="N272" s="17" t="str">
        <f aca="false">IFERROR(VLOOKUP($A272,'.'!$B$9:$C$21,2,0),"")</f>
        <v/>
      </c>
      <c r="O272" s="10"/>
      <c r="P272" s="10"/>
      <c r="Q272" s="10"/>
      <c r="R272" s="10"/>
      <c r="S272" s="10"/>
      <c r="AC272" s="0"/>
    </row>
    <row r="273" customFormat="false" ht="11.25" hidden="false" customHeight="false" outlineLevel="0" collapsed="false">
      <c r="A273" s="16" t="n">
        <f aca="false">A272+1</f>
        <v>42640</v>
      </c>
      <c r="B273" s="17"/>
      <c r="C273" s="17"/>
      <c r="D273" s="17"/>
      <c r="E273" s="17"/>
      <c r="F273" s="17"/>
      <c r="G273" s="17"/>
      <c r="H273" s="17"/>
      <c r="I273" s="17"/>
      <c r="J273" s="18" t="n">
        <f aca="false">IF(OR(B273="",(WEEKDAY(A273,1)=1),(WEEKDAY(A273,1)=7), NOT(ISERROR(VLOOKUP($A273,'.'!$B$9:$B$21,1,0)))),0,'.'!$B$4)</f>
        <v>0</v>
      </c>
      <c r="K273" s="18" t="n">
        <f aca="false">(IF(TRIM(C273)="-",0,C273)-IF(TRIM(B273)="-",0,B273))+(IF(TRIM(D269)="-",0,D269)-IF(TRIM(D273)="-",0,D273))+(IF(TRIM(G273)="-",0,G273)-IF(TRIM(E269)="-",0,E269))+(IF(TRIM(I273)="-",0,I273)-IF(TRIM(H273)="-",0,H273))</f>
        <v>0</v>
      </c>
      <c r="L273" s="18" t="n">
        <f aca="false">IF(K273&gt;=J273,(IF((K273-J273)&gt;0.0075,K273-J273,0)),0) * IF(NOT(ISERROR(VLOOKUP($A273,'.'!$B$9:$B$21,1,0))),'.'!$E$4,IF((WEEKDAY($A273,1)=7),'.'!$C$4,IF((WEEKDAY($A273,1)=1),'.'!$D$4,1)))</f>
        <v>0</v>
      </c>
      <c r="M273" s="18" t="n">
        <f aca="false">IF(J273&gt;=K273,(IF((J273-K273)&gt;0.0075,J273-K273,0)),0)</f>
        <v>0</v>
      </c>
      <c r="N273" s="17" t="str">
        <f aca="false">IFERROR(VLOOKUP($A273,'.'!$B$9:$C$21,2,0),"")</f>
        <v/>
      </c>
      <c r="O273" s="10"/>
      <c r="P273" s="10"/>
      <c r="Q273" s="10"/>
      <c r="R273" s="10"/>
      <c r="S273" s="10"/>
      <c r="AC273" s="0"/>
    </row>
    <row r="274" customFormat="false" ht="11.25" hidden="false" customHeight="false" outlineLevel="0" collapsed="false">
      <c r="A274" s="16" t="n">
        <f aca="false">A273+1</f>
        <v>42641</v>
      </c>
      <c r="B274" s="17"/>
      <c r="C274" s="17"/>
      <c r="D274" s="17"/>
      <c r="E274" s="17"/>
      <c r="F274" s="17"/>
      <c r="G274" s="17"/>
      <c r="H274" s="17"/>
      <c r="I274" s="17"/>
      <c r="J274" s="18" t="n">
        <f aca="false">IF(OR(B274="",(WEEKDAY(A274,1)=1),(WEEKDAY(A274,1)=7), NOT(ISERROR(VLOOKUP($A274,'.'!$B$9:$B$21,1,0)))),0,'.'!$B$4)</f>
        <v>0</v>
      </c>
      <c r="K274" s="18" t="n">
        <f aca="false">(IF(TRIM(C274)="-",0,C274)-IF(TRIM(B274)="-",0,B274))+(IF(TRIM(D270)="-",0,D270)-IF(TRIM(D274)="-",0,D274))+(IF(TRIM(G274)="-",0,G274)-IF(TRIM(E270)="-",0,E270))+(IF(TRIM(I274)="-",0,I274)-IF(TRIM(H274)="-",0,H274))</f>
        <v>0</v>
      </c>
      <c r="L274" s="18" t="n">
        <f aca="false">IF(K274&gt;=J274,(IF((K274-J274)&gt;0.0075,K274-J274,0)),0) * IF(NOT(ISERROR(VLOOKUP($A274,'.'!$B$9:$B$21,1,0))),'.'!$E$4,IF((WEEKDAY($A274,1)=7),'.'!$C$4,IF((WEEKDAY($A274,1)=1),'.'!$D$4,1)))</f>
        <v>0</v>
      </c>
      <c r="M274" s="18" t="n">
        <f aca="false">IF(J274&gt;=K274,(IF((J274-K274)&gt;0.0075,J274-K274,0)),0)</f>
        <v>0</v>
      </c>
      <c r="N274" s="17" t="str">
        <f aca="false">IFERROR(VLOOKUP($A274,'.'!$B$9:$C$21,2,0),"")</f>
        <v/>
      </c>
      <c r="O274" s="23" t="n">
        <f aca="false">SUM(L246:L275)</f>
        <v>0.0486111111111103</v>
      </c>
      <c r="P274" s="23" t="n">
        <f aca="false">SUM(M246:M275)</f>
        <v>0.0451388888888898</v>
      </c>
      <c r="Q274" s="8" t="n">
        <f aca="false">IF(O274&gt;P274,1,0)</f>
        <v>1</v>
      </c>
      <c r="R274" s="10"/>
      <c r="S274" s="8" t="n">
        <f aca="false">IF(Q274=S244,Q274,IF(S245&gt;Q275,S244,Q274))</f>
        <v>1</v>
      </c>
      <c r="AC274" s="0"/>
    </row>
    <row r="275" customFormat="false" ht="11.25" hidden="false" customHeight="false" outlineLevel="0" collapsed="false">
      <c r="A275" s="16" t="n">
        <f aca="false">A274+1</f>
        <v>42642</v>
      </c>
      <c r="B275" s="17"/>
      <c r="C275" s="17"/>
      <c r="D275" s="17"/>
      <c r="E275" s="17"/>
      <c r="F275" s="17"/>
      <c r="G275" s="17"/>
      <c r="H275" s="17"/>
      <c r="I275" s="17"/>
      <c r="J275" s="18" t="n">
        <f aca="false">IF(OR(B275="",(WEEKDAY(A275,1)=1),(WEEKDAY(A275,1)=7), NOT(ISERROR(VLOOKUP($A275,'.'!$B$9:$B$21,1,0)))),0,'.'!$B$4)</f>
        <v>0</v>
      </c>
      <c r="K275" s="18" t="n">
        <f aca="false">(IF(TRIM(C275)="-",0,C275)-IF(TRIM(B275)="-",0,B275))+(IF(TRIM(D271)="-",0,D271)-IF(TRIM(D275)="-",0,D275))+(IF(TRIM(G275)="-",0,G275)-IF(TRIM(E271)="-",0,E271))+(IF(TRIM(I275)="-",0,I275)-IF(TRIM(H275)="-",0,H275))</f>
        <v>0</v>
      </c>
      <c r="L275" s="18" t="n">
        <f aca="false">IF(K275&gt;=J275,(IF((K275-J275)&gt;0.0075,K275-J275,0)),0) * IF(NOT(ISERROR(VLOOKUP($A275,'.'!$B$9:$B$21,1,0))),'.'!$E$4,IF((WEEKDAY($A275,1)=7),'.'!$C$4,IF((WEEKDAY($A275,1)=1),'.'!$D$4,1)))</f>
        <v>0</v>
      </c>
      <c r="M275" s="18" t="n">
        <f aca="false">IF(J275&gt;=K275,(IF((J275-K275)&gt;0.0075,J275-K275,0)),0)</f>
        <v>0</v>
      </c>
      <c r="N275" s="17" t="str">
        <f aca="false">IFERROR(VLOOKUP($A275,'.'!$B$9:$C$21,2,0),"")</f>
        <v/>
      </c>
      <c r="O275" s="23" t="n">
        <f aca="false">SUM(L247:L276)</f>
        <v>0.0486111111111103</v>
      </c>
      <c r="P275" s="23" t="n">
        <f aca="false">SUM(M247:M276)</f>
        <v>0.0451388888888898</v>
      </c>
      <c r="Q275" s="8" t="n">
        <f aca="false">IF(O275&gt;P275,1,0)</f>
        <v>1</v>
      </c>
      <c r="R275" s="10"/>
      <c r="S275" s="8" t="n">
        <f aca="false">IF(Q275=S245,Q275,IF(S246&gt;Q276,S245,Q275))</f>
        <v>1</v>
      </c>
      <c r="AC275" s="0"/>
    </row>
    <row r="276" customFormat="false" ht="11.25" hidden="false" customHeight="false" outlineLevel="0" collapsed="false">
      <c r="A276" s="16" t="n">
        <f aca="false">A275+1</f>
        <v>42643</v>
      </c>
      <c r="B276" s="17"/>
      <c r="C276" s="17"/>
      <c r="D276" s="17"/>
      <c r="E276" s="17"/>
      <c r="F276" s="17"/>
      <c r="G276" s="17"/>
      <c r="H276" s="17"/>
      <c r="I276" s="17"/>
      <c r="J276" s="18" t="n">
        <f aca="false">IF(OR(B276="",(WEEKDAY(A276,1)=1),(WEEKDAY(A276,1)=7), NOT(ISERROR(VLOOKUP($A276,'.'!$B$9:$B$21,1,0)))),0,'.'!$B$4)</f>
        <v>0</v>
      </c>
      <c r="K276" s="18" t="n">
        <f aca="false">(IF(TRIM(C276)="-",0,C276)-IF(TRIM(B276)="-",0,B276))+(IF(TRIM(D272)="-",0,D272)-IF(TRIM(D276)="-",0,D276))+(IF(TRIM(G276)="-",0,G276)-IF(TRIM(E272)="-",0,E272))+(IF(TRIM(I276)="-",0,I276)-IF(TRIM(H276)="-",0,H276))</f>
        <v>0</v>
      </c>
      <c r="L276" s="18" t="n">
        <f aca="false">IF(K276&gt;=J276,(IF((K276-J276)&gt;0.0075,K276-J276,0)),0) * IF(NOT(ISERROR(VLOOKUP($A276,'.'!$B$9:$B$21,1,0))),'.'!$E$4,IF((WEEKDAY($A276,1)=7),'.'!$C$4,IF((WEEKDAY($A276,1)=1),'.'!$D$4,1)))</f>
        <v>0</v>
      </c>
      <c r="M276" s="18" t="n">
        <f aca="false">IF(J276&gt;=K276,(IF((J276-K276)&gt;0.0075,J276-K276,0)),0)</f>
        <v>0</v>
      </c>
      <c r="N276" s="17" t="str">
        <f aca="false">IFERROR(VLOOKUP($A276,'.'!$B$9:$C$21,2,0),"")</f>
        <v/>
      </c>
      <c r="O276" s="39" t="s">
        <v>15</v>
      </c>
      <c r="P276" s="39"/>
      <c r="Q276" s="37" t="n">
        <f aca="false">IF(O275&gt;P275,O275-P275,P275-O275)</f>
        <v>0.00347222222222048</v>
      </c>
      <c r="R276" s="36" t="s">
        <v>16</v>
      </c>
      <c r="S276" s="37" t="n">
        <f aca="false">IF(Q275=S245,S246+Q276,IF(S246&gt;Q276,S246-Q276,Q276-S246))</f>
        <v>0.243055555555554</v>
      </c>
      <c r="AC276" s="0"/>
    </row>
    <row r="277" customFormat="false" ht="11.25" hidden="false" customHeight="false" outlineLevel="0" collapsed="false">
      <c r="A277" s="16" t="n">
        <f aca="false">A276+1</f>
        <v>42644</v>
      </c>
      <c r="B277" s="17"/>
      <c r="C277" s="17"/>
      <c r="D277" s="17"/>
      <c r="E277" s="17"/>
      <c r="F277" s="17"/>
      <c r="G277" s="17"/>
      <c r="H277" s="17"/>
      <c r="I277" s="17"/>
      <c r="J277" s="18" t="n">
        <f aca="false">IF(OR(B277="",(WEEKDAY(A277,1)=1),(WEEKDAY(A277,1)=7), NOT(ISERROR(VLOOKUP($A277,'.'!$B$9:$B$21,1,0)))),0,'.'!$B$4)</f>
        <v>0</v>
      </c>
      <c r="K277" s="18" t="n">
        <f aca="false">(IF(TRIM(C277)="-",0,C277)-IF(TRIM(B277)="-",0,B277))+(IF(TRIM(D273)="-",0,D273)-IF(TRIM(D277)="-",0,D277))+(IF(TRIM(G277)="-",0,G277)-IF(TRIM(E273)="-",0,E273))+(IF(TRIM(I277)="-",0,I277)-IF(TRIM(H277)="-",0,H277))</f>
        <v>0</v>
      </c>
      <c r="L277" s="18" t="n">
        <f aca="false">IF(K277&gt;=J277,(IF((K277-J277)&gt;0.0075,K277-J277,0)),0) * IF(NOT(ISERROR(VLOOKUP($A277,'.'!$B$9:$B$21,1,0))),'.'!$E$4,IF((WEEKDAY($A277,1)=7),'.'!$C$4,IF((WEEKDAY($A277,1)=1),'.'!$D$4,1)))</f>
        <v>0</v>
      </c>
      <c r="M277" s="18" t="n">
        <f aca="false">IF(J277&gt;=K277,(IF((J277-K277)&gt;0.0075,J277-K277,0)),0)</f>
        <v>0</v>
      </c>
      <c r="N277" s="17" t="str">
        <f aca="false">IFERROR(VLOOKUP($A277,'.'!$B$9:$C$21,2,0),"")</f>
        <v/>
      </c>
      <c r="O277" s="23"/>
      <c r="P277" s="23"/>
      <c r="Q277" s="34"/>
      <c r="R277" s="10"/>
      <c r="S277" s="10"/>
      <c r="AC277" s="0"/>
    </row>
    <row r="278" customFormat="false" ht="11.25" hidden="false" customHeight="false" outlineLevel="0" collapsed="false">
      <c r="A278" s="16" t="n">
        <f aca="false">A277+1</f>
        <v>42645</v>
      </c>
      <c r="B278" s="17"/>
      <c r="C278" s="17"/>
      <c r="D278" s="17"/>
      <c r="E278" s="17"/>
      <c r="F278" s="17"/>
      <c r="G278" s="17"/>
      <c r="H278" s="17"/>
      <c r="I278" s="17"/>
      <c r="J278" s="18" t="n">
        <f aca="false">IF(OR(B278="",(WEEKDAY(A278,1)=1),(WEEKDAY(A278,1)=7), NOT(ISERROR(VLOOKUP($A278,'.'!$B$9:$B$21,1,0)))),0,'.'!$B$4)</f>
        <v>0</v>
      </c>
      <c r="K278" s="18" t="n">
        <f aca="false">(IF(TRIM(C278)="-",0,C278)-IF(TRIM(B278)="-",0,B278))+(IF(TRIM(D274)="-",0,D274)-IF(TRIM(D278)="-",0,D278))+(IF(TRIM(G278)="-",0,G278)-IF(TRIM(E274)="-",0,E274))+(IF(TRIM(I278)="-",0,I278)-IF(TRIM(H278)="-",0,H278))</f>
        <v>0</v>
      </c>
      <c r="L278" s="18" t="n">
        <f aca="false">IF(K278&gt;=J278,(IF((K278-J278)&gt;0.0075,K278-J278,0)),0) * IF(NOT(ISERROR(VLOOKUP($A278,'.'!$B$9:$B$21,1,0))),'.'!$E$4,IF((WEEKDAY($A278,1)=7),'.'!$C$4,IF((WEEKDAY($A278,1)=1),'.'!$D$4,1)))</f>
        <v>0</v>
      </c>
      <c r="M278" s="18" t="n">
        <f aca="false">IF(J278&gt;=K278,(IF((J278-K278)&gt;0.0075,J278-K278,0)),0)</f>
        <v>0</v>
      </c>
      <c r="N278" s="17" t="str">
        <f aca="false">IFERROR(VLOOKUP($A278,'.'!$B$9:$C$21,2,0),"")</f>
        <v/>
      </c>
      <c r="O278" s="10"/>
      <c r="P278" s="10"/>
      <c r="Q278" s="10"/>
      <c r="R278" s="10"/>
      <c r="S278" s="10"/>
      <c r="AC278" s="0"/>
    </row>
    <row r="279" customFormat="false" ht="11.25" hidden="false" customHeight="false" outlineLevel="0" collapsed="false">
      <c r="A279" s="16" t="n">
        <f aca="false">A278+1</f>
        <v>42646</v>
      </c>
      <c r="B279" s="17"/>
      <c r="C279" s="17"/>
      <c r="D279" s="17"/>
      <c r="E279" s="17"/>
      <c r="F279" s="17"/>
      <c r="G279" s="17"/>
      <c r="H279" s="17"/>
      <c r="I279" s="17"/>
      <c r="J279" s="18" t="n">
        <f aca="false">IF(OR(B279="",(WEEKDAY(A279,1)=1),(WEEKDAY(A279,1)=7), NOT(ISERROR(VLOOKUP($A279,'.'!$B$9:$B$21,1,0)))),0,'.'!$B$4)</f>
        <v>0</v>
      </c>
      <c r="K279" s="18" t="n">
        <f aca="false">(IF(TRIM(C279)="-",0,C279)-IF(TRIM(B279)="-",0,B279))+(IF(TRIM(D275)="-",0,D275)-IF(TRIM(D279)="-",0,D279))+(IF(TRIM(G279)="-",0,G279)-IF(TRIM(E275)="-",0,E275))+(IF(TRIM(I279)="-",0,I279)-IF(TRIM(H279)="-",0,H279))</f>
        <v>0</v>
      </c>
      <c r="L279" s="18" t="n">
        <f aca="false">IF(K279&gt;=J279,(IF((K279-J279)&gt;0.0075,K279-J279,0)),0) * IF(NOT(ISERROR(VLOOKUP($A279,'.'!$B$9:$B$21,1,0))),'.'!$E$4,IF((WEEKDAY($A279,1)=7),'.'!$C$4,IF((WEEKDAY($A279,1)=1),'.'!$D$4,1)))</f>
        <v>0</v>
      </c>
      <c r="M279" s="18" t="n">
        <f aca="false">IF(J279&gt;=K279,(IF((J279-K279)&gt;0.0075,J279-K279,0)),0)</f>
        <v>0</v>
      </c>
      <c r="N279" s="17" t="str">
        <f aca="false">IFERROR(VLOOKUP($A279,'.'!$B$9:$C$21,2,0),"")</f>
        <v/>
      </c>
      <c r="O279" s="10"/>
      <c r="P279" s="10"/>
      <c r="Q279" s="10"/>
      <c r="R279" s="10"/>
      <c r="S279" s="10"/>
      <c r="AC279" s="0"/>
    </row>
    <row r="280" customFormat="false" ht="11.25" hidden="false" customHeight="false" outlineLevel="0" collapsed="false">
      <c r="A280" s="16" t="n">
        <f aca="false">A279+1</f>
        <v>42647</v>
      </c>
      <c r="B280" s="17"/>
      <c r="C280" s="17"/>
      <c r="D280" s="17"/>
      <c r="E280" s="17"/>
      <c r="F280" s="17"/>
      <c r="G280" s="17"/>
      <c r="H280" s="17"/>
      <c r="I280" s="17"/>
      <c r="J280" s="18" t="n">
        <f aca="false">IF(OR(B280="",(WEEKDAY(A280,1)=1),(WEEKDAY(A280,1)=7), NOT(ISERROR(VLOOKUP($A280,'.'!$B$9:$B$21,1,0)))),0,'.'!$B$4)</f>
        <v>0</v>
      </c>
      <c r="K280" s="18" t="n">
        <f aca="false">(IF(TRIM(C280)="-",0,C280)-IF(TRIM(B280)="-",0,B280))+(IF(TRIM(D276)="-",0,D276)-IF(TRIM(D280)="-",0,D280))+(IF(TRIM(G280)="-",0,G280)-IF(TRIM(E276)="-",0,E276))+(IF(TRIM(I280)="-",0,I280)-IF(TRIM(H280)="-",0,H280))</f>
        <v>0</v>
      </c>
      <c r="L280" s="18" t="n">
        <f aca="false">IF(K280&gt;=J280,(IF((K280-J280)&gt;0.0075,K280-J280,0)),0) * IF(NOT(ISERROR(VLOOKUP($A280,'.'!$B$9:$B$21,1,0))),'.'!$E$4,IF((WEEKDAY($A280,1)=7),'.'!$C$4,IF((WEEKDAY($A280,1)=1),'.'!$D$4,1)))</f>
        <v>0</v>
      </c>
      <c r="M280" s="18" t="n">
        <f aca="false">IF(J280&gt;=K280,(IF((J280-K280)&gt;0.0075,J280-K280,0)),0)</f>
        <v>0</v>
      </c>
      <c r="N280" s="17" t="str">
        <f aca="false">IFERROR(VLOOKUP($A280,'.'!$B$9:$C$21,2,0),"")</f>
        <v/>
      </c>
      <c r="O280" s="7"/>
      <c r="P280" s="7"/>
      <c r="Q280" s="33"/>
      <c r="R280" s="10"/>
      <c r="S280" s="10"/>
      <c r="AC280" s="0"/>
    </row>
    <row r="281" customFormat="false" ht="11.25" hidden="false" customHeight="false" outlineLevel="0" collapsed="false">
      <c r="A281" s="16" t="n">
        <f aca="false">A280+1</f>
        <v>42648</v>
      </c>
      <c r="B281" s="17"/>
      <c r="C281" s="17"/>
      <c r="D281" s="17"/>
      <c r="E281" s="17"/>
      <c r="F281" s="17"/>
      <c r="G281" s="17"/>
      <c r="H281" s="17"/>
      <c r="I281" s="17"/>
      <c r="J281" s="18" t="n">
        <f aca="false">IF(OR(B281="",(WEEKDAY(A281,1)=1),(WEEKDAY(A281,1)=7), NOT(ISERROR(VLOOKUP($A281,'.'!$B$9:$B$21,1,0)))),0,'.'!$B$4)</f>
        <v>0</v>
      </c>
      <c r="K281" s="18" t="n">
        <f aca="false">(IF(TRIM(C281)="-",0,C281)-IF(TRIM(B281)="-",0,B281))+(IF(TRIM(D277)="-",0,D277)-IF(TRIM(D281)="-",0,D281))+(IF(TRIM(G281)="-",0,G281)-IF(TRIM(E277)="-",0,E277))+(IF(TRIM(I281)="-",0,I281)-IF(TRIM(H281)="-",0,H281))</f>
        <v>0</v>
      </c>
      <c r="L281" s="18" t="n">
        <f aca="false">IF(K281&gt;=J281,(IF((K281-J281)&gt;0.0075,K281-J281,0)),0) * IF(NOT(ISERROR(VLOOKUP($A281,'.'!$B$9:$B$21,1,0))),'.'!$E$4,IF((WEEKDAY($A281,1)=7),'.'!$C$4,IF((WEEKDAY($A281,1)=1),'.'!$D$4,1)))</f>
        <v>0</v>
      </c>
      <c r="M281" s="18" t="n">
        <f aca="false">IF(J281&gt;=K281,(IF((J281-K281)&gt;0.0075,J281-K281,0)),0)</f>
        <v>0</v>
      </c>
      <c r="N281" s="17" t="str">
        <f aca="false">IFERROR(VLOOKUP($A281,'.'!$B$9:$C$21,2,0),"")</f>
        <v/>
      </c>
      <c r="O281" s="7"/>
      <c r="P281" s="7"/>
      <c r="Q281" s="33"/>
      <c r="R281" s="10"/>
      <c r="S281" s="10"/>
      <c r="AC281" s="0"/>
    </row>
    <row r="282" customFormat="false" ht="11.25" hidden="false" customHeight="false" outlineLevel="0" collapsed="false">
      <c r="A282" s="16" t="n">
        <f aca="false">A281+1</f>
        <v>42649</v>
      </c>
      <c r="B282" s="17"/>
      <c r="C282" s="17"/>
      <c r="D282" s="17"/>
      <c r="E282" s="17"/>
      <c r="F282" s="17"/>
      <c r="G282" s="17"/>
      <c r="H282" s="17"/>
      <c r="I282" s="17"/>
      <c r="J282" s="18" t="n">
        <f aca="false">IF(OR(B282="",(WEEKDAY(A282,1)=1),(WEEKDAY(A282,1)=7), NOT(ISERROR(VLOOKUP($A282,'.'!$B$9:$B$21,1,0)))),0,'.'!$B$4)</f>
        <v>0</v>
      </c>
      <c r="K282" s="18" t="n">
        <f aca="false">(IF(TRIM(C282)="-",0,C282)-IF(TRIM(B282)="-",0,B282))+(IF(TRIM(D278)="-",0,D278)-IF(TRIM(D282)="-",0,D282))+(IF(TRIM(G282)="-",0,G282)-IF(TRIM(E278)="-",0,E278))+(IF(TRIM(I282)="-",0,I282)-IF(TRIM(H282)="-",0,H282))</f>
        <v>0</v>
      </c>
      <c r="L282" s="18" t="n">
        <f aca="false">IF(K282&gt;=J282,(IF((K282-J282)&gt;0.0075,K282-J282,0)),0) * IF(NOT(ISERROR(VLOOKUP($A282,'.'!$B$9:$B$21,1,0))),'.'!$E$4,IF((WEEKDAY($A282,1)=7),'.'!$C$4,IF((WEEKDAY($A282,1)=1),'.'!$D$4,1)))</f>
        <v>0</v>
      </c>
      <c r="M282" s="18" t="n">
        <f aca="false">IF(J282&gt;=K282,(IF((J282-K282)&gt;0.0075,J282-K282,0)),0)</f>
        <v>0</v>
      </c>
      <c r="N282" s="17" t="str">
        <f aca="false">IFERROR(VLOOKUP($A282,'.'!$B$9:$C$21,2,0),"")</f>
        <v/>
      </c>
      <c r="O282" s="23"/>
      <c r="P282" s="23"/>
      <c r="Q282" s="34"/>
      <c r="R282" s="10"/>
      <c r="S282" s="10"/>
      <c r="AC282" s="0"/>
    </row>
    <row r="283" customFormat="false" ht="11.25" hidden="false" customHeight="false" outlineLevel="0" collapsed="false">
      <c r="A283" s="16" t="n">
        <f aca="false">A282+1</f>
        <v>42650</v>
      </c>
      <c r="B283" s="17"/>
      <c r="C283" s="17"/>
      <c r="D283" s="17"/>
      <c r="E283" s="17"/>
      <c r="F283" s="17"/>
      <c r="G283" s="17"/>
      <c r="H283" s="17"/>
      <c r="I283" s="17"/>
      <c r="J283" s="18" t="n">
        <f aca="false">IF(OR(B283="",(WEEKDAY(A283,1)=1),(WEEKDAY(A283,1)=7), NOT(ISERROR(VLOOKUP($A283,'.'!$B$9:$B$21,1,0)))),0,'.'!$B$4)</f>
        <v>0</v>
      </c>
      <c r="K283" s="18" t="n">
        <f aca="false">(IF(TRIM(C283)="-",0,C283)-IF(TRIM(B283)="-",0,B283))+(IF(TRIM(D279)="-",0,D279)-IF(TRIM(D283)="-",0,D283))+(IF(TRIM(G283)="-",0,G283)-IF(TRIM(E279)="-",0,E279))+(IF(TRIM(I283)="-",0,I283)-IF(TRIM(H283)="-",0,H283))</f>
        <v>0</v>
      </c>
      <c r="L283" s="18" t="n">
        <f aca="false">IF(K283&gt;=J283,(IF((K283-J283)&gt;0.0075,K283-J283,0)),0) * IF(NOT(ISERROR(VLOOKUP($A283,'.'!$B$9:$B$21,1,0))),'.'!$E$4,IF((WEEKDAY($A283,1)=7),'.'!$C$4,IF((WEEKDAY($A283,1)=1),'.'!$D$4,1)))</f>
        <v>0</v>
      </c>
      <c r="M283" s="18" t="n">
        <f aca="false">IF(J283&gt;=K283,(IF((J283-K283)&gt;0.0075,J283-K283,0)),0)</f>
        <v>0</v>
      </c>
      <c r="N283" s="17" t="str">
        <f aca="false">IFERROR(VLOOKUP($A283,'.'!$B$9:$C$21,2,0),"")</f>
        <v/>
      </c>
      <c r="O283" s="7"/>
      <c r="P283" s="7"/>
      <c r="Q283" s="33"/>
      <c r="R283" s="10"/>
      <c r="S283" s="10"/>
      <c r="AC283" s="0"/>
    </row>
    <row r="284" customFormat="false" ht="11.25" hidden="false" customHeight="false" outlineLevel="0" collapsed="false">
      <c r="A284" s="16" t="n">
        <f aca="false">A283+1</f>
        <v>42651</v>
      </c>
      <c r="B284" s="17"/>
      <c r="C284" s="17"/>
      <c r="D284" s="17"/>
      <c r="E284" s="17"/>
      <c r="F284" s="17"/>
      <c r="G284" s="17"/>
      <c r="H284" s="17"/>
      <c r="I284" s="17"/>
      <c r="J284" s="18" t="n">
        <f aca="false">IF(OR(B284="",(WEEKDAY(A284,1)=1),(WEEKDAY(A284,1)=7), NOT(ISERROR(VLOOKUP($A284,'.'!$B$9:$B$21,1,0)))),0,'.'!$B$4)</f>
        <v>0</v>
      </c>
      <c r="K284" s="18" t="n">
        <f aca="false">(IF(TRIM(C284)="-",0,C284)-IF(TRIM(B284)="-",0,B284))+(IF(TRIM(D280)="-",0,D280)-IF(TRIM(D284)="-",0,D284))+(IF(TRIM(G284)="-",0,G284)-IF(TRIM(E280)="-",0,E280))+(IF(TRIM(I284)="-",0,I284)-IF(TRIM(H284)="-",0,H284))</f>
        <v>0</v>
      </c>
      <c r="L284" s="18" t="n">
        <f aca="false">IF(K284&gt;=J284,(IF((K284-J284)&gt;0.0075,K284-J284,0)),0) * IF(NOT(ISERROR(VLOOKUP($A284,'.'!$B$9:$B$21,1,0))),'.'!$E$4,IF((WEEKDAY($A284,1)=7),'.'!$C$4,IF((WEEKDAY($A284,1)=1),'.'!$D$4,1)))</f>
        <v>0</v>
      </c>
      <c r="M284" s="18" t="n">
        <f aca="false">IF(J284&gt;=K284,(IF((J284-K284)&gt;0.0075,J284-K284,0)),0)</f>
        <v>0</v>
      </c>
      <c r="N284" s="17" t="str">
        <f aca="false">IFERROR(VLOOKUP($A284,'.'!$B$9:$C$21,2,0),"")</f>
        <v/>
      </c>
      <c r="O284" s="23"/>
      <c r="P284" s="23"/>
      <c r="Q284" s="34"/>
      <c r="R284" s="10"/>
      <c r="S284" s="10"/>
      <c r="AC284" s="0"/>
    </row>
    <row r="285" customFormat="false" ht="11.25" hidden="false" customHeight="false" outlineLevel="0" collapsed="false">
      <c r="A285" s="16" t="n">
        <f aca="false">A284+1</f>
        <v>42652</v>
      </c>
      <c r="B285" s="17"/>
      <c r="C285" s="17"/>
      <c r="D285" s="17"/>
      <c r="E285" s="17"/>
      <c r="F285" s="17"/>
      <c r="G285" s="17"/>
      <c r="H285" s="17"/>
      <c r="I285" s="17"/>
      <c r="J285" s="18" t="n">
        <f aca="false">IF(OR(B285="",(WEEKDAY(A285,1)=1),(WEEKDAY(A285,1)=7), NOT(ISERROR(VLOOKUP($A285,'.'!$B$9:$B$21,1,0)))),0,'.'!$B$4)</f>
        <v>0</v>
      </c>
      <c r="K285" s="18" t="n">
        <f aca="false">(IF(TRIM(C285)="-",0,C285)-IF(TRIM(B285)="-",0,B285))+(IF(TRIM(D281)="-",0,D281)-IF(TRIM(D285)="-",0,D285))+(IF(TRIM(G285)="-",0,G285)-IF(TRIM(E281)="-",0,E281))+(IF(TRIM(I285)="-",0,I285)-IF(TRIM(H285)="-",0,H285))</f>
        <v>0</v>
      </c>
      <c r="L285" s="18" t="n">
        <f aca="false">IF(K285&gt;=J285,(IF((K285-J285)&gt;0.0075,K285-J285,0)),0) * IF(NOT(ISERROR(VLOOKUP($A285,'.'!$B$9:$B$21,1,0))),'.'!$E$4,IF((WEEKDAY($A285,1)=7),'.'!$C$4,IF((WEEKDAY($A285,1)=1),'.'!$D$4,1)))</f>
        <v>0</v>
      </c>
      <c r="M285" s="18" t="n">
        <f aca="false">IF(J285&gt;=K285,(IF((J285-K285)&gt;0.0075,J285-K285,0)),0)</f>
        <v>0</v>
      </c>
      <c r="N285" s="17" t="str">
        <f aca="false">IFERROR(VLOOKUP($A285,'.'!$B$9:$C$21,2,0),"")</f>
        <v/>
      </c>
      <c r="O285" s="10"/>
      <c r="P285" s="10"/>
      <c r="Q285" s="10"/>
      <c r="R285" s="10"/>
      <c r="S285" s="10"/>
      <c r="AC285" s="0"/>
    </row>
    <row r="286" customFormat="false" ht="11.25" hidden="false" customHeight="false" outlineLevel="0" collapsed="false">
      <c r="A286" s="16" t="n">
        <f aca="false">A285+1</f>
        <v>42653</v>
      </c>
      <c r="B286" s="17"/>
      <c r="C286" s="17"/>
      <c r="D286" s="17"/>
      <c r="E286" s="17"/>
      <c r="F286" s="17"/>
      <c r="G286" s="17"/>
      <c r="H286" s="17"/>
      <c r="I286" s="17"/>
      <c r="J286" s="18" t="n">
        <f aca="false">IF(OR(B286="",(WEEKDAY(A286,1)=1),(WEEKDAY(A286,1)=7), NOT(ISERROR(VLOOKUP($A286,'.'!$B$9:$B$21,1,0)))),0,'.'!$B$4)</f>
        <v>0</v>
      </c>
      <c r="K286" s="18" t="n">
        <f aca="false">(IF(TRIM(C286)="-",0,C286)-IF(TRIM(B286)="-",0,B286))+(IF(TRIM(D282)="-",0,D282)-IF(TRIM(D286)="-",0,D286))+(IF(TRIM(G286)="-",0,G286)-IF(TRIM(E282)="-",0,E282))+(IF(TRIM(I286)="-",0,I286)-IF(TRIM(H286)="-",0,H286))</f>
        <v>0</v>
      </c>
      <c r="L286" s="18" t="n">
        <f aca="false">IF(K286&gt;=J286,(IF((K286-J286)&gt;0.0075,K286-J286,0)),0) * IF(NOT(ISERROR(VLOOKUP($A286,'.'!$B$9:$B$21,1,0))),'.'!$E$4,IF((WEEKDAY($A286,1)=7),'.'!$C$4,IF((WEEKDAY($A286,1)=1),'.'!$D$4,1)))</f>
        <v>0</v>
      </c>
      <c r="M286" s="18" t="n">
        <f aca="false">IF(J286&gt;=K286,(IF((J286-K286)&gt;0.0075,J286-K286,0)),0)</f>
        <v>0</v>
      </c>
      <c r="N286" s="17" t="str">
        <f aca="false">IFERROR(VLOOKUP($A286,'.'!$B$9:$C$21,2,0),"")</f>
        <v/>
      </c>
      <c r="O286" s="10"/>
      <c r="P286" s="10"/>
      <c r="Q286" s="10"/>
      <c r="R286" s="10"/>
      <c r="S286" s="10"/>
      <c r="AC286" s="0"/>
    </row>
    <row r="287" customFormat="false" ht="11.25" hidden="false" customHeight="false" outlineLevel="0" collapsed="false">
      <c r="A287" s="16" t="n">
        <f aca="false">A286+1</f>
        <v>42654</v>
      </c>
      <c r="B287" s="17"/>
      <c r="C287" s="17"/>
      <c r="D287" s="17"/>
      <c r="E287" s="17"/>
      <c r="F287" s="17"/>
      <c r="G287" s="17"/>
      <c r="H287" s="17"/>
      <c r="I287" s="17"/>
      <c r="J287" s="18" t="n">
        <f aca="false">IF(OR(B287="",(WEEKDAY(A287,1)=1),(WEEKDAY(A287,1)=7), NOT(ISERROR(VLOOKUP($A287,'.'!$B$9:$B$21,1,0)))),0,'.'!$B$4)</f>
        <v>0</v>
      </c>
      <c r="K287" s="18" t="n">
        <f aca="false">(IF(TRIM(C287)="-",0,C287)-IF(TRIM(B287)="-",0,B287))+(IF(TRIM(D283)="-",0,D283)-IF(TRIM(D287)="-",0,D287))+(IF(TRIM(G287)="-",0,G287)-IF(TRIM(E283)="-",0,E283))+(IF(TRIM(I287)="-",0,I287)-IF(TRIM(H287)="-",0,H287))</f>
        <v>0</v>
      </c>
      <c r="L287" s="18" t="n">
        <f aca="false">IF(K287&gt;=J287,(IF((K287-J287)&gt;0.0075,K287-J287,0)),0) * IF(NOT(ISERROR(VLOOKUP($A287,'.'!$B$9:$B$21,1,0))),'.'!$E$4,IF((WEEKDAY($A287,1)=7),'.'!$C$4,IF((WEEKDAY($A287,1)=1),'.'!$D$4,1)))</f>
        <v>0</v>
      </c>
      <c r="M287" s="18" t="n">
        <f aca="false">IF(J287&gt;=K287,(IF((J287-K287)&gt;0.0075,J287-K287,0)),0)</f>
        <v>0</v>
      </c>
      <c r="N287" s="17" t="str">
        <f aca="false">IFERROR(VLOOKUP($A287,'.'!$B$9:$C$21,2,0),"")</f>
        <v/>
      </c>
      <c r="O287" s="0"/>
      <c r="P287" s="0"/>
      <c r="Q287" s="0"/>
      <c r="R287" s="0"/>
      <c r="S287" s="0"/>
      <c r="AC287" s="0"/>
    </row>
    <row r="288" customFormat="false" ht="11.25" hidden="false" customHeight="false" outlineLevel="0" collapsed="false">
      <c r="A288" s="16" t="n">
        <f aca="false">A287+1</f>
        <v>42655</v>
      </c>
      <c r="B288" s="17"/>
      <c r="C288" s="17"/>
      <c r="D288" s="17"/>
      <c r="E288" s="17"/>
      <c r="F288" s="17"/>
      <c r="G288" s="17"/>
      <c r="H288" s="17"/>
      <c r="I288" s="17"/>
      <c r="J288" s="18" t="n">
        <f aca="false">IF(OR(B288="",(WEEKDAY(A288,1)=1),(WEEKDAY(A288,1)=7), NOT(ISERROR(VLOOKUP($A288,'.'!$B$9:$B$21,1,0)))),0,'.'!$B$4)</f>
        <v>0</v>
      </c>
      <c r="K288" s="18" t="n">
        <f aca="false">(IF(TRIM(C288)="-",0,C288)-IF(TRIM(B288)="-",0,B288))+(IF(TRIM(D284)="-",0,D284)-IF(TRIM(D288)="-",0,D288))+(IF(TRIM(G288)="-",0,G288)-IF(TRIM(E284)="-",0,E284))+(IF(TRIM(I288)="-",0,I288)-IF(TRIM(H288)="-",0,H288))</f>
        <v>0</v>
      </c>
      <c r="L288" s="18" t="n">
        <f aca="false">IF(K288&gt;=J288,(IF((K288-J288)&gt;0.0075,K288-J288,0)),0) * IF(NOT(ISERROR(VLOOKUP($A288,'.'!$B$9:$B$21,1,0))),'.'!$E$4,IF((WEEKDAY($A288,1)=7),'.'!$C$4,IF((WEEKDAY($A288,1)=1),'.'!$D$4,1)))</f>
        <v>0</v>
      </c>
      <c r="M288" s="18" t="n">
        <f aca="false">IF(J288&gt;=K288,(IF((J288-K288)&gt;0.0075,J288-K288,0)),0)</f>
        <v>0</v>
      </c>
      <c r="N288" s="17" t="str">
        <f aca="false">IFERROR(VLOOKUP($A288,'.'!$B$9:$C$21,2,0),"")</f>
        <v>Padroeira do Brasil</v>
      </c>
      <c r="O288" s="44"/>
      <c r="P288" s="44"/>
      <c r="Q288" s="45"/>
      <c r="R288" s="42"/>
      <c r="S288" s="45"/>
      <c r="AC288" s="0"/>
    </row>
    <row r="289" customFormat="false" ht="11.25" hidden="false" customHeight="false" outlineLevel="0" collapsed="false">
      <c r="A289" s="16" t="n">
        <f aca="false">A288+1</f>
        <v>42656</v>
      </c>
      <c r="B289" s="17"/>
      <c r="C289" s="17"/>
      <c r="D289" s="17"/>
      <c r="E289" s="17"/>
      <c r="F289" s="17"/>
      <c r="G289" s="17"/>
      <c r="H289" s="17"/>
      <c r="I289" s="17"/>
      <c r="J289" s="18" t="n">
        <f aca="false">IF(OR(B289="",(WEEKDAY(A289,1)=1),(WEEKDAY(A289,1)=7), NOT(ISERROR(VLOOKUP($A289,'.'!$B$9:$B$21,1,0)))),0,'.'!$B$4)</f>
        <v>0</v>
      </c>
      <c r="K289" s="18" t="n">
        <f aca="false">(IF(TRIM(C289)="-",0,C289)-IF(TRIM(B289)="-",0,B289))+(IF(TRIM(D285)="-",0,D285)-IF(TRIM(D289)="-",0,D289))+(IF(TRIM(G289)="-",0,G289)-IF(TRIM(E285)="-",0,E285))+(IF(TRIM(I289)="-",0,I289)-IF(TRIM(H289)="-",0,H289))</f>
        <v>0</v>
      </c>
      <c r="L289" s="18" t="n">
        <f aca="false">IF(K289&gt;=J289,(IF((K289-J289)&gt;0.0075,K289-J289,0)),0) * IF(NOT(ISERROR(VLOOKUP($A289,'.'!$B$9:$B$21,1,0))),'.'!$E$4,IF((WEEKDAY($A289,1)=7),'.'!$C$4,IF((WEEKDAY($A289,1)=1),'.'!$D$4,1)))</f>
        <v>0</v>
      </c>
      <c r="M289" s="18" t="n">
        <f aca="false">IF(J289&gt;=K289,(IF((J289-K289)&gt;0.0075,J289-K289,0)),0)</f>
        <v>0</v>
      </c>
      <c r="N289" s="17" t="str">
        <f aca="false">IFERROR(VLOOKUP($A289,'.'!$B$9:$C$21,2,0),"")</f>
        <v/>
      </c>
      <c r="O289" s="46"/>
      <c r="P289" s="46"/>
      <c r="Q289" s="47"/>
      <c r="R289" s="48"/>
      <c r="S289" s="47"/>
      <c r="AC289" s="0"/>
    </row>
    <row r="290" customFormat="false" ht="11.25" hidden="false" customHeight="false" outlineLevel="0" collapsed="false">
      <c r="A290" s="16" t="n">
        <f aca="false">A289+1</f>
        <v>42657</v>
      </c>
      <c r="B290" s="17"/>
      <c r="C290" s="17"/>
      <c r="D290" s="17"/>
      <c r="E290" s="17"/>
      <c r="F290" s="17"/>
      <c r="G290" s="17"/>
      <c r="H290" s="17"/>
      <c r="I290" s="17"/>
      <c r="J290" s="18" t="n">
        <f aca="false">IF(OR(B290="",(WEEKDAY(A290,1)=1),(WEEKDAY(A290,1)=7), NOT(ISERROR(VLOOKUP($A290,'.'!$B$9:$B$21,1,0)))),0,'.'!$B$4)</f>
        <v>0</v>
      </c>
      <c r="K290" s="18" t="n">
        <f aca="false">(IF(TRIM(C290)="-",0,C290)-IF(TRIM(B290)="-",0,B290))+(IF(TRIM(D286)="-",0,D286)-IF(TRIM(D290)="-",0,D290))+(IF(TRIM(G290)="-",0,G290)-IF(TRIM(E286)="-",0,E286))+(IF(TRIM(I290)="-",0,I290)-IF(TRIM(H290)="-",0,H290))</f>
        <v>0</v>
      </c>
      <c r="L290" s="18" t="n">
        <f aca="false">IF(K290&gt;=J290,(IF((K290-J290)&gt;0.0075,K290-J290,0)),0) * IF(NOT(ISERROR(VLOOKUP($A290,'.'!$B$9:$B$21,1,0))),'.'!$E$4,IF((WEEKDAY($A290,1)=7),'.'!$C$4,IF((WEEKDAY($A290,1)=1),'.'!$D$4,1)))</f>
        <v>0</v>
      </c>
      <c r="M290" s="18" t="n">
        <f aca="false">IF(J290&gt;=K290,(IF((J290-K290)&gt;0.0075,J290-K290,0)),0)</f>
        <v>0</v>
      </c>
      <c r="N290" s="17" t="str">
        <f aca="false">IFERROR(VLOOKUP($A290,'.'!$B$9:$C$21,2,0),"")</f>
        <v/>
      </c>
      <c r="O290" s="7"/>
      <c r="P290" s="7"/>
      <c r="Q290" s="33"/>
      <c r="R290" s="10"/>
      <c r="S290" s="10"/>
      <c r="AC290" s="0"/>
    </row>
    <row r="291" customFormat="false" ht="11.25" hidden="false" customHeight="false" outlineLevel="0" collapsed="false">
      <c r="A291" s="16" t="n">
        <f aca="false">A290+1</f>
        <v>42658</v>
      </c>
      <c r="B291" s="17"/>
      <c r="C291" s="17"/>
      <c r="D291" s="17"/>
      <c r="E291" s="17"/>
      <c r="F291" s="17"/>
      <c r="G291" s="17"/>
      <c r="H291" s="17"/>
      <c r="I291" s="17"/>
      <c r="J291" s="18" t="n">
        <f aca="false">IF(OR(B291="",(WEEKDAY(A291,1)=1),(WEEKDAY(A291,1)=7), NOT(ISERROR(VLOOKUP($A291,'.'!$B$9:$B$21,1,0)))),0,'.'!$B$4)</f>
        <v>0</v>
      </c>
      <c r="K291" s="18" t="n">
        <f aca="false">(IF(TRIM(C291)="-",0,C291)-IF(TRIM(B291)="-",0,B291))+(IF(TRIM(D287)="-",0,D287)-IF(TRIM(D291)="-",0,D291))+(IF(TRIM(G291)="-",0,G291)-IF(TRIM(E287)="-",0,E287))+(IF(TRIM(I291)="-",0,I291)-IF(TRIM(H291)="-",0,H291))</f>
        <v>0</v>
      </c>
      <c r="L291" s="18" t="n">
        <f aca="false">IF(K291&gt;=J291,(IF((K291-J291)&gt;0.0075,K291-J291,0)),0) * IF(NOT(ISERROR(VLOOKUP($A291,'.'!$B$9:$B$21,1,0))),'.'!$E$4,IF((WEEKDAY($A291,1)=7),'.'!$C$4,IF((WEEKDAY($A291,1)=1),'.'!$D$4,1)))</f>
        <v>0</v>
      </c>
      <c r="M291" s="18" t="n">
        <f aca="false">IF(J291&gt;=K291,(IF((J291-K291)&gt;0.0075,J291-K291,0)),0)</f>
        <v>0</v>
      </c>
      <c r="N291" s="17" t="str">
        <f aca="false">IFERROR(VLOOKUP($A291,'.'!$B$9:$C$21,2,0),"")</f>
        <v/>
      </c>
      <c r="O291" s="23"/>
      <c r="P291" s="23"/>
      <c r="Q291" s="34"/>
      <c r="R291" s="10"/>
      <c r="S291" s="10"/>
      <c r="AC291" s="0"/>
    </row>
    <row r="292" customFormat="false" ht="11.25" hidden="false" customHeight="false" outlineLevel="0" collapsed="false">
      <c r="A292" s="16" t="n">
        <f aca="false">A291+1</f>
        <v>42659</v>
      </c>
      <c r="B292" s="17"/>
      <c r="C292" s="17"/>
      <c r="D292" s="17"/>
      <c r="E292" s="17"/>
      <c r="F292" s="17"/>
      <c r="G292" s="17"/>
      <c r="H292" s="17"/>
      <c r="I292" s="17"/>
      <c r="J292" s="18" t="n">
        <f aca="false">IF(OR(B292="",(WEEKDAY(A292,1)=1),(WEEKDAY(A292,1)=7), NOT(ISERROR(VLOOKUP($A292,'.'!$B$9:$B$21,1,0)))),0,'.'!$B$4)</f>
        <v>0</v>
      </c>
      <c r="K292" s="18" t="n">
        <f aca="false">(IF(TRIM(C292)="-",0,C292)-IF(TRIM(B292)="-",0,B292))+(IF(TRIM(D288)="-",0,D288)-IF(TRIM(D292)="-",0,D292))+(IF(TRIM(G292)="-",0,G292)-IF(TRIM(E288)="-",0,E288))+(IF(TRIM(I292)="-",0,I292)-IF(TRIM(H292)="-",0,H292))</f>
        <v>0</v>
      </c>
      <c r="L292" s="18" t="n">
        <f aca="false">IF(K292&gt;=J292,(IF((K292-J292)&gt;0.0075,K292-J292,0)),0) * IF(NOT(ISERROR(VLOOKUP($A292,'.'!$B$9:$B$21,1,0))),'.'!$E$4,IF((WEEKDAY($A292,1)=7),'.'!$C$4,IF((WEEKDAY($A292,1)=1),'.'!$D$4,1)))</f>
        <v>0</v>
      </c>
      <c r="M292" s="18" t="n">
        <f aca="false">IF(J292&gt;=K292,(IF((J292-K292)&gt;0.0075,J292-K292,0)),0)</f>
        <v>0</v>
      </c>
      <c r="N292" s="17" t="str">
        <f aca="false">IFERROR(VLOOKUP($A292,'.'!$B$9:$C$21,2,0),"")</f>
        <v/>
      </c>
      <c r="O292" s="10"/>
      <c r="P292" s="10"/>
      <c r="Q292" s="10"/>
      <c r="R292" s="10"/>
      <c r="S292" s="10"/>
      <c r="AC292" s="0"/>
    </row>
    <row r="293" customFormat="false" ht="11.25" hidden="false" customHeight="false" outlineLevel="0" collapsed="false">
      <c r="A293" s="16" t="n">
        <f aca="false">A292+1</f>
        <v>42660</v>
      </c>
      <c r="B293" s="17"/>
      <c r="C293" s="17"/>
      <c r="D293" s="17"/>
      <c r="E293" s="17"/>
      <c r="F293" s="17"/>
      <c r="G293" s="17"/>
      <c r="H293" s="17"/>
      <c r="I293" s="17"/>
      <c r="J293" s="18" t="n">
        <f aca="false">IF(OR(B293="",(WEEKDAY(A293,1)=1),(WEEKDAY(A293,1)=7), NOT(ISERROR(VLOOKUP($A293,'.'!$B$9:$B$21,1,0)))),0,'.'!$B$4)</f>
        <v>0</v>
      </c>
      <c r="K293" s="18" t="n">
        <f aca="false">(IF(TRIM(C293)="-",0,C293)-IF(TRIM(B293)="-",0,B293))+(IF(TRIM(D289)="-",0,D289)-IF(TRIM(D293)="-",0,D293))+(IF(TRIM(G293)="-",0,G293)-IF(TRIM(E289)="-",0,E289))+(IF(TRIM(I293)="-",0,I293)-IF(TRIM(H293)="-",0,H293))</f>
        <v>0</v>
      </c>
      <c r="L293" s="18" t="n">
        <f aca="false">IF(K293&gt;=J293,(IF((K293-J293)&gt;0.0075,K293-J293,0)),0) * IF(NOT(ISERROR(VLOOKUP($A293,'.'!$B$9:$B$21,1,0))),'.'!$E$4,IF((WEEKDAY($A293,1)=7),'.'!$C$4,IF((WEEKDAY($A293,1)=1),'.'!$D$4,1)))</f>
        <v>0</v>
      </c>
      <c r="M293" s="18" t="n">
        <f aca="false">IF(J293&gt;=K293,(IF((J293-K293)&gt;0.0075,J293-K293,0)),0)</f>
        <v>0</v>
      </c>
      <c r="N293" s="17" t="str">
        <f aca="false">IFERROR(VLOOKUP($A293,'.'!$B$9:$C$21,2,0),"")</f>
        <v/>
      </c>
      <c r="O293" s="10"/>
      <c r="P293" s="10"/>
      <c r="Q293" s="10"/>
      <c r="R293" s="10"/>
      <c r="S293" s="10"/>
      <c r="AC293" s="0"/>
    </row>
    <row r="294" customFormat="false" ht="11.25" hidden="false" customHeight="false" outlineLevel="0" collapsed="false">
      <c r="A294" s="16" t="n">
        <f aca="false">A293+1</f>
        <v>42661</v>
      </c>
      <c r="B294" s="17"/>
      <c r="C294" s="17"/>
      <c r="D294" s="17"/>
      <c r="E294" s="17"/>
      <c r="F294" s="17"/>
      <c r="G294" s="17"/>
      <c r="H294" s="17"/>
      <c r="I294" s="17"/>
      <c r="J294" s="18" t="n">
        <f aca="false">IF(OR(B294="",(WEEKDAY(A294,1)=1),(WEEKDAY(A294,1)=7), NOT(ISERROR(VLOOKUP($A294,'.'!$B$9:$B$21,1,0)))),0,'.'!$B$4)</f>
        <v>0</v>
      </c>
      <c r="K294" s="18" t="n">
        <f aca="false">(IF(TRIM(C294)="-",0,C294)-IF(TRIM(B294)="-",0,B294))+(IF(TRIM(D290)="-",0,D290)-IF(TRIM(D294)="-",0,D294))+(IF(TRIM(G294)="-",0,G294)-IF(TRIM(E290)="-",0,E290))+(IF(TRIM(I294)="-",0,I294)-IF(TRIM(H294)="-",0,H294))</f>
        <v>0</v>
      </c>
      <c r="L294" s="18" t="n">
        <f aca="false">IF(K294&gt;=J294,(IF((K294-J294)&gt;0.0075,K294-J294,0)),0) * IF(NOT(ISERROR(VLOOKUP($A294,'.'!$B$9:$B$21,1,0))),'.'!$E$4,IF((WEEKDAY($A294,1)=7),'.'!$C$4,IF((WEEKDAY($A294,1)=1),'.'!$D$4,1)))</f>
        <v>0</v>
      </c>
      <c r="M294" s="18" t="n">
        <f aca="false">IF(J294&gt;=K294,(IF((J294-K294)&gt;0.0075,J294-K294,0)),0)</f>
        <v>0</v>
      </c>
      <c r="N294" s="17" t="str">
        <f aca="false">IFERROR(VLOOKUP($A294,'.'!$B$9:$C$21,2,0),"")</f>
        <v/>
      </c>
      <c r="O294" s="7"/>
      <c r="P294" s="7"/>
      <c r="Q294" s="33"/>
      <c r="R294" s="10"/>
      <c r="S294" s="10"/>
      <c r="AC294" s="0"/>
    </row>
    <row r="295" customFormat="false" ht="11.25" hidden="false" customHeight="false" outlineLevel="0" collapsed="false">
      <c r="A295" s="16" t="n">
        <f aca="false">A294+1</f>
        <v>42662</v>
      </c>
      <c r="B295" s="17"/>
      <c r="C295" s="17"/>
      <c r="D295" s="17"/>
      <c r="E295" s="17"/>
      <c r="F295" s="17"/>
      <c r="G295" s="17"/>
      <c r="H295" s="17"/>
      <c r="I295" s="17"/>
      <c r="J295" s="18" t="n">
        <f aca="false">IF(OR(B295="",(WEEKDAY(A295,1)=1),(WEEKDAY(A295,1)=7), NOT(ISERROR(VLOOKUP($A295,'.'!$B$9:$B$21,1,0)))),0,'.'!$B$4)</f>
        <v>0</v>
      </c>
      <c r="K295" s="18" t="n">
        <f aca="false">(IF(TRIM(C295)="-",0,C295)-IF(TRIM(B295)="-",0,B295))+(IF(TRIM(D291)="-",0,D291)-IF(TRIM(D295)="-",0,D295))+(IF(TRIM(G295)="-",0,G295)-IF(TRIM(E291)="-",0,E291))+(IF(TRIM(I295)="-",0,I295)-IF(TRIM(H295)="-",0,H295))</f>
        <v>0</v>
      </c>
      <c r="L295" s="18" t="n">
        <f aca="false">IF(K295&gt;=J295,(IF((K295-J295)&gt;0.0075,K295-J295,0)),0) * IF(NOT(ISERROR(VLOOKUP($A295,'.'!$B$9:$B$21,1,0))),'.'!$E$4,IF((WEEKDAY($A295,1)=7),'.'!$C$4,IF((WEEKDAY($A295,1)=1),'.'!$D$4,1)))</f>
        <v>0</v>
      </c>
      <c r="M295" s="18" t="n">
        <f aca="false">IF(J295&gt;=K295,(IF((J295-K295)&gt;0.0075,J295-K295,0)),0)</f>
        <v>0</v>
      </c>
      <c r="N295" s="17" t="str">
        <f aca="false">IFERROR(VLOOKUP($A295,'.'!$B$9:$C$21,2,0),"")</f>
        <v/>
      </c>
      <c r="O295" s="7"/>
      <c r="P295" s="7"/>
      <c r="Q295" s="33"/>
      <c r="R295" s="10"/>
      <c r="S295" s="10"/>
      <c r="AC295" s="0"/>
    </row>
    <row r="296" customFormat="false" ht="11.25" hidden="false" customHeight="false" outlineLevel="0" collapsed="false">
      <c r="A296" s="16" t="n">
        <f aca="false">A295+1</f>
        <v>42663</v>
      </c>
      <c r="B296" s="17"/>
      <c r="C296" s="17"/>
      <c r="D296" s="17"/>
      <c r="E296" s="17"/>
      <c r="F296" s="17"/>
      <c r="G296" s="17"/>
      <c r="H296" s="17"/>
      <c r="I296" s="17"/>
      <c r="J296" s="18" t="n">
        <f aca="false">IF(OR(B296="",(WEEKDAY(A296,1)=1),(WEEKDAY(A296,1)=7), NOT(ISERROR(VLOOKUP($A296,'.'!$B$9:$B$21,1,0)))),0,'.'!$B$4)</f>
        <v>0</v>
      </c>
      <c r="K296" s="18" t="n">
        <f aca="false">(IF(TRIM(C296)="-",0,C296)-IF(TRIM(B296)="-",0,B296))+(IF(TRIM(D292)="-",0,D292)-IF(TRIM(D296)="-",0,D296))+(IF(TRIM(G296)="-",0,G296)-IF(TRIM(E292)="-",0,E292))+(IF(TRIM(I296)="-",0,I296)-IF(TRIM(H296)="-",0,H296))</f>
        <v>0</v>
      </c>
      <c r="L296" s="18" t="n">
        <f aca="false">IF(K296&gt;=J296,(IF((K296-J296)&gt;0.0075,K296-J296,0)),0) * IF(NOT(ISERROR(VLOOKUP($A296,'.'!$B$9:$B$21,1,0))),'.'!$E$4,IF((WEEKDAY($A296,1)=7),'.'!$C$4,IF((WEEKDAY($A296,1)=1),'.'!$D$4,1)))</f>
        <v>0</v>
      </c>
      <c r="M296" s="18" t="n">
        <f aca="false">IF(J296&gt;=K296,(IF((J296-K296)&gt;0.0075,J296-K296,0)),0)</f>
        <v>0</v>
      </c>
      <c r="N296" s="17" t="str">
        <f aca="false">IFERROR(VLOOKUP($A296,'.'!$B$9:$C$21,2,0),"")</f>
        <v/>
      </c>
      <c r="O296" s="23"/>
      <c r="P296" s="23"/>
      <c r="Q296" s="34"/>
      <c r="R296" s="10"/>
      <c r="S296" s="10"/>
      <c r="AC296" s="0"/>
    </row>
    <row r="297" customFormat="false" ht="11.25" hidden="false" customHeight="false" outlineLevel="0" collapsed="false">
      <c r="A297" s="16" t="n">
        <f aca="false">A296+1</f>
        <v>42664</v>
      </c>
      <c r="B297" s="17"/>
      <c r="C297" s="17"/>
      <c r="D297" s="17"/>
      <c r="E297" s="17"/>
      <c r="F297" s="17"/>
      <c r="G297" s="17"/>
      <c r="H297" s="17"/>
      <c r="I297" s="17"/>
      <c r="J297" s="18" t="n">
        <f aca="false">IF(OR(B297="",(WEEKDAY(A297,1)=1),(WEEKDAY(A297,1)=7), NOT(ISERROR(VLOOKUP($A297,'.'!$B$9:$B$21,1,0)))),0,'.'!$B$4)</f>
        <v>0</v>
      </c>
      <c r="K297" s="18" t="n">
        <f aca="false">(IF(TRIM(C297)="-",0,C297)-IF(TRIM(B297)="-",0,B297))+(IF(TRIM(D293)="-",0,D293)-IF(TRIM(D297)="-",0,D297))+(IF(TRIM(G297)="-",0,G297)-IF(TRIM(E293)="-",0,E293))+(IF(TRIM(I297)="-",0,I297)-IF(TRIM(H297)="-",0,H297))</f>
        <v>0</v>
      </c>
      <c r="L297" s="18" t="n">
        <f aca="false">IF(K297&gt;=J297,(IF((K297-J297)&gt;0.0075,K297-J297,0)),0) * IF(NOT(ISERROR(VLOOKUP($A297,'.'!$B$9:$B$21,1,0))),'.'!$E$4,IF((WEEKDAY($A297,1)=7),'.'!$C$4,IF((WEEKDAY($A297,1)=1),'.'!$D$4,1)))</f>
        <v>0</v>
      </c>
      <c r="M297" s="18" t="n">
        <f aca="false">IF(J297&gt;=K297,(IF((J297-K297)&gt;0.0075,J297-K297,0)),0)</f>
        <v>0</v>
      </c>
      <c r="N297" s="17" t="str">
        <f aca="false">IFERROR(VLOOKUP($A297,'.'!$B$9:$C$21,2,0),"")</f>
        <v/>
      </c>
      <c r="O297" s="7"/>
      <c r="P297" s="7"/>
      <c r="Q297" s="33"/>
      <c r="R297" s="10"/>
      <c r="S297" s="10"/>
      <c r="AC297" s="0"/>
    </row>
    <row r="298" customFormat="false" ht="11.25" hidden="false" customHeight="false" outlineLevel="0" collapsed="false">
      <c r="A298" s="16" t="n">
        <f aca="false">A297+1</f>
        <v>42665</v>
      </c>
      <c r="B298" s="17"/>
      <c r="C298" s="17"/>
      <c r="D298" s="17"/>
      <c r="E298" s="17"/>
      <c r="F298" s="17"/>
      <c r="G298" s="17"/>
      <c r="H298" s="17"/>
      <c r="I298" s="17"/>
      <c r="J298" s="18" t="n">
        <f aca="false">IF(OR(B298="",(WEEKDAY(A298,1)=1),(WEEKDAY(A298,1)=7), NOT(ISERROR(VLOOKUP($A298,'.'!$B$9:$B$21,1,0)))),0,'.'!$B$4)</f>
        <v>0</v>
      </c>
      <c r="K298" s="18" t="n">
        <f aca="false">(IF(TRIM(C298)="-",0,C298)-IF(TRIM(B298)="-",0,B298))+(IF(TRIM(D294)="-",0,D294)-IF(TRIM(D298)="-",0,D298))+(IF(TRIM(G298)="-",0,G298)-IF(TRIM(E294)="-",0,E294))+(IF(TRIM(I298)="-",0,I298)-IF(TRIM(H298)="-",0,H298))</f>
        <v>0</v>
      </c>
      <c r="L298" s="18" t="n">
        <f aca="false">IF(K298&gt;=J298,(IF((K298-J298)&gt;0.0075,K298-J298,0)),0) * IF(NOT(ISERROR(VLOOKUP($A298,'.'!$B$9:$B$21,1,0))),'.'!$E$4,IF((WEEKDAY($A298,1)=7),'.'!$C$4,IF((WEEKDAY($A298,1)=1),'.'!$D$4,1)))</f>
        <v>0</v>
      </c>
      <c r="M298" s="18" t="n">
        <f aca="false">IF(J298&gt;=K298,(IF((J298-K298)&gt;0.0075,J298-K298,0)),0)</f>
        <v>0</v>
      </c>
      <c r="N298" s="17" t="str">
        <f aca="false">IFERROR(VLOOKUP($A298,'.'!$B$9:$C$21,2,0),"")</f>
        <v/>
      </c>
      <c r="O298" s="23"/>
      <c r="P298" s="23"/>
      <c r="Q298" s="34"/>
      <c r="R298" s="10"/>
      <c r="S298" s="10"/>
      <c r="AC298" s="0"/>
    </row>
    <row r="299" customFormat="false" ht="11.25" hidden="false" customHeight="false" outlineLevel="0" collapsed="false">
      <c r="A299" s="16" t="n">
        <f aca="false">A298+1</f>
        <v>42666</v>
      </c>
      <c r="B299" s="17"/>
      <c r="C299" s="17"/>
      <c r="D299" s="17"/>
      <c r="E299" s="17"/>
      <c r="F299" s="17"/>
      <c r="G299" s="17"/>
      <c r="H299" s="17"/>
      <c r="I299" s="17"/>
      <c r="J299" s="18" t="n">
        <f aca="false">IF(OR(B299="",(WEEKDAY(A299,1)=1),(WEEKDAY(A299,1)=7), NOT(ISERROR(VLOOKUP($A299,'.'!$B$9:$B$21,1,0)))),0,'.'!$B$4)</f>
        <v>0</v>
      </c>
      <c r="K299" s="18" t="n">
        <f aca="false">(IF(TRIM(C299)="-",0,C299)-IF(TRIM(B299)="-",0,B299))+(IF(TRIM(D295)="-",0,D295)-IF(TRIM(D299)="-",0,D299))+(IF(TRIM(G299)="-",0,G299)-IF(TRIM(E295)="-",0,E295))+(IF(TRIM(I299)="-",0,I299)-IF(TRIM(H299)="-",0,H299))</f>
        <v>0</v>
      </c>
      <c r="L299" s="18" t="n">
        <f aca="false">IF(K299&gt;=J299,(IF((K299-J299)&gt;0.0075,K299-J299,0)),0) * IF(NOT(ISERROR(VLOOKUP($A299,'.'!$B$9:$B$21,1,0))),'.'!$E$4,IF((WEEKDAY($A299,1)=7),'.'!$C$4,IF((WEEKDAY($A299,1)=1),'.'!$D$4,1)))</f>
        <v>0</v>
      </c>
      <c r="M299" s="18" t="n">
        <f aca="false">IF(J299&gt;=K299,(IF((J299-K299)&gt;0.0075,J299-K299,0)),0)</f>
        <v>0</v>
      </c>
      <c r="N299" s="17" t="str">
        <f aca="false">IFERROR(VLOOKUP($A299,'.'!$B$9:$C$21,2,0),"")</f>
        <v/>
      </c>
      <c r="O299" s="10"/>
      <c r="P299" s="10"/>
      <c r="Q299" s="33"/>
      <c r="R299" s="10"/>
      <c r="S299" s="10"/>
      <c r="AC299" s="0"/>
    </row>
    <row r="300" customFormat="false" ht="11.25" hidden="false" customHeight="false" outlineLevel="0" collapsed="false">
      <c r="A300" s="16" t="n">
        <f aca="false">A299+1</f>
        <v>42667</v>
      </c>
      <c r="B300" s="17"/>
      <c r="C300" s="17"/>
      <c r="D300" s="17"/>
      <c r="E300" s="17"/>
      <c r="F300" s="17"/>
      <c r="G300" s="17"/>
      <c r="H300" s="17"/>
      <c r="I300" s="17"/>
      <c r="J300" s="18" t="n">
        <f aca="false">IF(OR(B300="",(WEEKDAY(A300,1)=1),(WEEKDAY(A300,1)=7), NOT(ISERROR(VLOOKUP($A300,'.'!$B$9:$B$21,1,0)))),0,'.'!$B$4)</f>
        <v>0</v>
      </c>
      <c r="K300" s="18" t="n">
        <f aca="false">(IF(TRIM(C300)="-",0,C300)-IF(TRIM(B300)="-",0,B300))+(IF(TRIM(D296)="-",0,D296)-IF(TRIM(D300)="-",0,D300))+(IF(TRIM(G300)="-",0,G300)-IF(TRIM(E296)="-",0,E296))+(IF(TRIM(I300)="-",0,I300)-IF(TRIM(H300)="-",0,H300))</f>
        <v>0</v>
      </c>
      <c r="L300" s="18" t="n">
        <f aca="false">IF(K300&gt;=J300,(IF((K300-J300)&gt;0.0075,K300-J300,0)),0) * IF(NOT(ISERROR(VLOOKUP($A300,'.'!$B$9:$B$21,1,0))),'.'!$E$4,IF((WEEKDAY($A300,1)=7),'.'!$C$4,IF((WEEKDAY($A300,1)=1),'.'!$D$4,1)))</f>
        <v>0</v>
      </c>
      <c r="M300" s="18" t="n">
        <f aca="false">IF(J300&gt;=K300,(IF((J300-K300)&gt;0.0075,J300-K300,0)),0)</f>
        <v>0</v>
      </c>
      <c r="N300" s="17" t="str">
        <f aca="false">IFERROR(VLOOKUP($A300,'.'!$B$9:$C$21,2,0),"")</f>
        <v/>
      </c>
      <c r="O300" s="51"/>
      <c r="P300" s="51"/>
      <c r="Q300" s="33"/>
      <c r="R300" s="10"/>
      <c r="S300" s="10"/>
      <c r="AC300" s="0"/>
    </row>
    <row r="301" customFormat="false" ht="11.25" hidden="false" customHeight="false" outlineLevel="0" collapsed="false">
      <c r="A301" s="16" t="n">
        <f aca="false">A300+1</f>
        <v>42668</v>
      </c>
      <c r="B301" s="17"/>
      <c r="C301" s="17"/>
      <c r="D301" s="17"/>
      <c r="E301" s="17"/>
      <c r="F301" s="17"/>
      <c r="G301" s="17"/>
      <c r="H301" s="17"/>
      <c r="I301" s="17"/>
      <c r="J301" s="18" t="n">
        <f aca="false">IF(OR(B301="",(WEEKDAY(A301,1)=1),(WEEKDAY(A301,1)=7), NOT(ISERROR(VLOOKUP($A301,'.'!$B$9:$B$21,1,0)))),0,'.'!$B$4)</f>
        <v>0</v>
      </c>
      <c r="K301" s="18" t="n">
        <f aca="false">(IF(TRIM(C301)="-",0,C301)-IF(TRIM(B301)="-",0,B301))+(IF(TRIM(D297)="-",0,D297)-IF(TRIM(D301)="-",0,D301))+(IF(TRIM(G301)="-",0,G301)-IF(TRIM(E297)="-",0,E297))+(IF(TRIM(I301)="-",0,I301)-IF(TRIM(H301)="-",0,H301))</f>
        <v>0</v>
      </c>
      <c r="L301" s="18" t="n">
        <f aca="false">IF(K301&gt;=J301,(IF((K301-J301)&gt;0.0075,K301-J301,0)),0) * IF(NOT(ISERROR(VLOOKUP($A301,'.'!$B$9:$B$21,1,0))),'.'!$E$4,IF((WEEKDAY($A301,1)=7),'.'!$C$4,IF((WEEKDAY($A301,1)=1),'.'!$D$4,1)))</f>
        <v>0</v>
      </c>
      <c r="M301" s="18" t="n">
        <f aca="false">IF(J301&gt;=K301,(IF((J301-K301)&gt;0.0075,J301-K301,0)),0)</f>
        <v>0</v>
      </c>
      <c r="N301" s="17" t="str">
        <f aca="false">IFERROR(VLOOKUP($A301,'.'!$B$9:$C$21,2,0),"")</f>
        <v/>
      </c>
      <c r="O301" s="52"/>
      <c r="P301" s="52"/>
      <c r="Q301" s="34"/>
      <c r="R301" s="10"/>
      <c r="S301" s="10"/>
      <c r="AC301" s="0"/>
    </row>
    <row r="302" customFormat="false" ht="11.25" hidden="false" customHeight="false" outlineLevel="0" collapsed="false">
      <c r="A302" s="16" t="n">
        <f aca="false">A301+1</f>
        <v>42669</v>
      </c>
      <c r="B302" s="17"/>
      <c r="C302" s="17"/>
      <c r="D302" s="17"/>
      <c r="E302" s="17"/>
      <c r="F302" s="17"/>
      <c r="G302" s="17"/>
      <c r="H302" s="17"/>
      <c r="I302" s="17"/>
      <c r="J302" s="18" t="n">
        <f aca="false">IF(OR(B302="",(WEEKDAY(A302,1)=1),(WEEKDAY(A302,1)=7), NOT(ISERROR(VLOOKUP($A302,'.'!$B$9:$B$21,1,0)))),0,'.'!$B$4)</f>
        <v>0</v>
      </c>
      <c r="K302" s="18" t="n">
        <f aca="false">(IF(TRIM(C302)="-",0,C302)-IF(TRIM(B302)="-",0,B302))+(IF(TRIM(D298)="-",0,D298)-IF(TRIM(D302)="-",0,D302))+(IF(TRIM(G302)="-",0,G302)-IF(TRIM(E298)="-",0,E298))+(IF(TRIM(I302)="-",0,I302)-IF(TRIM(H302)="-",0,H302))</f>
        <v>0</v>
      </c>
      <c r="L302" s="18" t="n">
        <f aca="false">IF(K302&gt;=J302,(IF((K302-J302)&gt;0.0075,K302-J302,0)),0) * IF(NOT(ISERROR(VLOOKUP($A302,'.'!$B$9:$B$21,1,0))),'.'!$E$4,IF((WEEKDAY($A302,1)=7),'.'!$C$4,IF((WEEKDAY($A302,1)=1),'.'!$D$4,1)))</f>
        <v>0</v>
      </c>
      <c r="M302" s="18" t="n">
        <f aca="false">IF(J302&gt;=K302,(IF((J302-K302)&gt;0.0075,J302-K302,0)),0)</f>
        <v>0</v>
      </c>
      <c r="N302" s="17" t="str">
        <f aca="false">IFERROR(VLOOKUP($A302,'.'!$B$9:$C$21,2,0),"")</f>
        <v/>
      </c>
      <c r="O302" s="53"/>
      <c r="P302" s="10"/>
      <c r="Q302" s="33"/>
      <c r="R302" s="10"/>
      <c r="S302" s="10"/>
      <c r="AC302" s="0"/>
    </row>
    <row r="303" customFormat="false" ht="11.25" hidden="false" customHeight="false" outlineLevel="0" collapsed="false">
      <c r="A303" s="16" t="n">
        <f aca="false">A302+1</f>
        <v>42670</v>
      </c>
      <c r="B303" s="17"/>
      <c r="C303" s="17"/>
      <c r="D303" s="17"/>
      <c r="E303" s="17"/>
      <c r="F303" s="17"/>
      <c r="G303" s="17"/>
      <c r="H303" s="17"/>
      <c r="I303" s="17"/>
      <c r="J303" s="18" t="n">
        <f aca="false">IF(OR(B303="",(WEEKDAY(A303,1)=1),(WEEKDAY(A303,1)=7), NOT(ISERROR(VLOOKUP($A303,'.'!$B$9:$B$21,1,0)))),0,'.'!$B$4)</f>
        <v>0</v>
      </c>
      <c r="K303" s="18" t="n">
        <f aca="false">(IF(TRIM(C303)="-",0,C303)-IF(TRIM(B303)="-",0,B303))+(IF(TRIM(D299)="-",0,D299)-IF(TRIM(D303)="-",0,D303))+(IF(TRIM(G303)="-",0,G303)-IF(TRIM(E299)="-",0,E299))+(IF(TRIM(I303)="-",0,I303)-IF(TRIM(H303)="-",0,H303))</f>
        <v>0</v>
      </c>
      <c r="L303" s="18" t="n">
        <f aca="false">IF(K303&gt;=J303,(IF((K303-J303)&gt;0.0075,K303-J303,0)),0) * IF(NOT(ISERROR(VLOOKUP($A303,'.'!$B$9:$B$21,1,0))),'.'!$E$4,IF((WEEKDAY($A303,1)=7),'.'!$C$4,IF((WEEKDAY($A303,1)=1),'.'!$D$4,1)))</f>
        <v>0</v>
      </c>
      <c r="M303" s="18" t="n">
        <f aca="false">IF(J303&gt;=K303,(IF((J303-K303)&gt;0.0075,J303-K303,0)),0)</f>
        <v>0</v>
      </c>
      <c r="N303" s="17" t="str">
        <f aca="false">IFERROR(VLOOKUP($A303,'.'!$B$9:$C$21,2,0),"")</f>
        <v/>
      </c>
      <c r="O303" s="23"/>
      <c r="P303" s="10"/>
      <c r="Q303" s="34"/>
      <c r="R303" s="10"/>
      <c r="S303" s="10"/>
      <c r="AC303" s="0"/>
    </row>
    <row r="304" customFormat="false" ht="11.25" hidden="false" customHeight="false" outlineLevel="0" collapsed="false">
      <c r="A304" s="16" t="n">
        <f aca="false">A303+1</f>
        <v>42671</v>
      </c>
      <c r="B304" s="17"/>
      <c r="C304" s="17"/>
      <c r="D304" s="17"/>
      <c r="E304" s="17"/>
      <c r="F304" s="17"/>
      <c r="G304" s="17"/>
      <c r="H304" s="17"/>
      <c r="I304" s="17"/>
      <c r="J304" s="18" t="n">
        <f aca="false">IF(OR(B304="",(WEEKDAY(A304,1)=1),(WEEKDAY(A304,1)=7), NOT(ISERROR(VLOOKUP($A304,'.'!$B$9:$B$21,1,0)))),0,'.'!$B$4)</f>
        <v>0</v>
      </c>
      <c r="K304" s="18" t="n">
        <f aca="false">(IF(TRIM(C304)="-",0,C304)-IF(TRIM(B304)="-",0,B304))+(IF(TRIM(D300)="-",0,D300)-IF(TRIM(D304)="-",0,D304))+(IF(TRIM(G304)="-",0,G304)-IF(TRIM(E300)="-",0,E300))+(IF(TRIM(I304)="-",0,I304)-IF(TRIM(H304)="-",0,H304))</f>
        <v>0</v>
      </c>
      <c r="L304" s="18" t="n">
        <f aca="false">IF(K304&gt;=J304,(IF((K304-J304)&gt;0.0075,K304-J304,0)),0) * IF(NOT(ISERROR(VLOOKUP($A304,'.'!$B$9:$B$21,1,0))),'.'!$E$4,IF((WEEKDAY($A304,1)=7),'.'!$C$4,IF((WEEKDAY($A304,1)=1),'.'!$D$4,1)))</f>
        <v>0</v>
      </c>
      <c r="M304" s="18" t="n">
        <f aca="false">IF(J304&gt;=K304,(IF((J304-K304)&gt;0.0075,J304-K304,0)),0)</f>
        <v>0</v>
      </c>
      <c r="N304" s="17" t="str">
        <f aca="false">IFERROR(VLOOKUP($A304,'.'!$B$9:$C$21,2,0),"")</f>
        <v/>
      </c>
      <c r="O304" s="52"/>
      <c r="P304" s="10"/>
      <c r="Q304" s="10"/>
      <c r="R304" s="10"/>
      <c r="S304" s="10"/>
      <c r="AC304" s="0"/>
    </row>
    <row r="305" customFormat="false" ht="11.25" hidden="false" customHeight="false" outlineLevel="0" collapsed="false">
      <c r="A305" s="16" t="n">
        <f aca="false">A304+1</f>
        <v>42672</v>
      </c>
      <c r="B305" s="17"/>
      <c r="C305" s="17"/>
      <c r="D305" s="17"/>
      <c r="E305" s="17"/>
      <c r="F305" s="17"/>
      <c r="G305" s="17"/>
      <c r="H305" s="17"/>
      <c r="I305" s="17"/>
      <c r="J305" s="18" t="n">
        <f aca="false">IF(OR(B305="",(WEEKDAY(A305,1)=1),(WEEKDAY(A305,1)=7), NOT(ISERROR(VLOOKUP($A305,'.'!$B$9:$B$21,1,0)))),0,'.'!$B$4)</f>
        <v>0</v>
      </c>
      <c r="K305" s="18" t="n">
        <f aca="false">(IF(TRIM(C305)="-",0,C305)-IF(TRIM(B305)="-",0,B305))+(IF(TRIM(D301)="-",0,D301)-IF(TRIM(D305)="-",0,D305))+(IF(TRIM(G305)="-",0,G305)-IF(TRIM(E301)="-",0,E301))+(IF(TRIM(I305)="-",0,I305)-IF(TRIM(H305)="-",0,H305))</f>
        <v>0</v>
      </c>
      <c r="L305" s="18" t="n">
        <f aca="false">IF(K305&gt;=J305,(IF((K305-J305)&gt;0.0075,K305-J305,0)),0) * IF(NOT(ISERROR(VLOOKUP($A305,'.'!$B$9:$B$21,1,0))),'.'!$E$4,IF((WEEKDAY($A305,1)=7),'.'!$C$4,IF((WEEKDAY($A305,1)=1),'.'!$D$4,1)))</f>
        <v>0</v>
      </c>
      <c r="M305" s="18" t="n">
        <f aca="false">IF(J305&gt;=K305,(IF((J305-K305)&gt;0.0075,J305-K305,0)),0)</f>
        <v>0</v>
      </c>
      <c r="N305" s="17" t="str">
        <f aca="false">IFERROR(VLOOKUP($A305,'.'!$B$9:$C$21,2,0),"")</f>
        <v/>
      </c>
      <c r="O305" s="23" t="n">
        <f aca="false">SUM(L276:L306)</f>
        <v>0</v>
      </c>
      <c r="P305" s="23" t="n">
        <f aca="false">SUM(M276:M306)</f>
        <v>0</v>
      </c>
      <c r="Q305" s="8" t="n">
        <f aca="false">IF(O305&gt;P305,1,0)</f>
        <v>0</v>
      </c>
      <c r="R305" s="10"/>
      <c r="S305" s="8" t="n">
        <f aca="false">IF(Q305=S274,Q305,IF(S275&gt;Q306,S274,Q305))</f>
        <v>1</v>
      </c>
      <c r="AC305" s="0"/>
    </row>
    <row r="306" customFormat="false" ht="11.25" hidden="false" customHeight="false" outlineLevel="0" collapsed="false">
      <c r="A306" s="16" t="n">
        <f aca="false">A305+1</f>
        <v>42673</v>
      </c>
      <c r="B306" s="17"/>
      <c r="C306" s="17"/>
      <c r="D306" s="17"/>
      <c r="E306" s="17"/>
      <c r="F306" s="17"/>
      <c r="G306" s="17"/>
      <c r="H306" s="17"/>
      <c r="I306" s="17"/>
      <c r="J306" s="18" t="n">
        <f aca="false">IF(OR(B306="",(WEEKDAY(A306,1)=1),(WEEKDAY(A306,1)=7), NOT(ISERROR(VLOOKUP($A306,'.'!$B$9:$B$21,1,0)))),0,'.'!$B$4)</f>
        <v>0</v>
      </c>
      <c r="K306" s="18" t="n">
        <f aca="false">(IF(TRIM(C306)="-",0,C306)-IF(TRIM(B306)="-",0,B306))+(IF(TRIM(D302)="-",0,D302)-IF(TRIM(D306)="-",0,D306))+(IF(TRIM(G306)="-",0,G306)-IF(TRIM(E302)="-",0,E302))+(IF(TRIM(I306)="-",0,I306)-IF(TRIM(H306)="-",0,H306))</f>
        <v>0</v>
      </c>
      <c r="L306" s="18" t="n">
        <f aca="false">IF(K306&gt;=J306,(IF((K306-J306)&gt;0.0075,K306-J306,0)),0) * IF(NOT(ISERROR(VLOOKUP($A306,'.'!$B$9:$B$21,1,0))),'.'!$E$4,IF((WEEKDAY($A306,1)=7),'.'!$C$4,IF((WEEKDAY($A306,1)=1),'.'!$D$4,1)))</f>
        <v>0</v>
      </c>
      <c r="M306" s="18" t="n">
        <f aca="false">IF(J306&gt;=K306,(IF((J306-K306)&gt;0.0075,J306-K306,0)),0)</f>
        <v>0</v>
      </c>
      <c r="N306" s="17" t="str">
        <f aca="false">IFERROR(VLOOKUP($A306,'.'!$B$9:$C$21,2,0),"")</f>
        <v/>
      </c>
      <c r="O306" s="23" t="n">
        <f aca="false">SUM(L277:L307)</f>
        <v>0</v>
      </c>
      <c r="P306" s="23" t="n">
        <f aca="false">SUM(M277:M307)</f>
        <v>0</v>
      </c>
      <c r="Q306" s="8" t="n">
        <f aca="false">IF(O306&gt;P306,1,0)</f>
        <v>0</v>
      </c>
      <c r="R306" s="10"/>
      <c r="S306" s="8" t="n">
        <f aca="false">IF(Q306=S275,Q306,IF(S276&gt;Q307,S275,Q306))</f>
        <v>1</v>
      </c>
      <c r="AC306" s="0"/>
    </row>
    <row r="307" customFormat="false" ht="11.25" hidden="false" customHeight="false" outlineLevel="0" collapsed="false">
      <c r="A307" s="16" t="n">
        <f aca="false">A306+1</f>
        <v>42674</v>
      </c>
      <c r="B307" s="17"/>
      <c r="C307" s="17"/>
      <c r="D307" s="17"/>
      <c r="E307" s="17"/>
      <c r="F307" s="17"/>
      <c r="G307" s="17"/>
      <c r="H307" s="17"/>
      <c r="I307" s="17"/>
      <c r="J307" s="18" t="n">
        <f aca="false">IF(OR(B307="",(WEEKDAY(A307,1)=1),(WEEKDAY(A307,1)=7), NOT(ISERROR(VLOOKUP($A307,'.'!$B$9:$B$21,1,0)))),0,'.'!$B$4)</f>
        <v>0</v>
      </c>
      <c r="K307" s="18" t="n">
        <f aca="false">(IF(TRIM(C307)="-",0,C307)-IF(TRIM(B307)="-",0,B307))+(IF(TRIM(D303)="-",0,D303)-IF(TRIM(D307)="-",0,D307))+(IF(TRIM(G307)="-",0,G307)-IF(TRIM(E303)="-",0,E303))+(IF(TRIM(I307)="-",0,I307)-IF(TRIM(H307)="-",0,H307))</f>
        <v>0</v>
      </c>
      <c r="L307" s="18" t="n">
        <f aca="false">IF(K307&gt;=J307,(IF((K307-J307)&gt;0.0075,K307-J307,0)),0) * IF(NOT(ISERROR(VLOOKUP($A307,'.'!$B$9:$B$21,1,0))),'.'!$E$4,IF((WEEKDAY($A307,1)=7),'.'!$C$4,IF((WEEKDAY($A307,1)=1),'.'!$D$4,1)))</f>
        <v>0</v>
      </c>
      <c r="M307" s="18" t="n">
        <f aca="false">IF(J307&gt;=K307,(IF((J307-K307)&gt;0.0075,J307-K307,0)),0)</f>
        <v>0</v>
      </c>
      <c r="N307" s="17" t="str">
        <f aca="false">IFERROR(VLOOKUP($A307,'.'!$B$9:$C$21,2,0),"")</f>
        <v/>
      </c>
      <c r="O307" s="39" t="s">
        <v>15</v>
      </c>
      <c r="P307" s="39"/>
      <c r="Q307" s="37" t="n">
        <f aca="false">IF(O306&gt;P306,O306-P306,P306-O306)</f>
        <v>0</v>
      </c>
      <c r="R307" s="36" t="s">
        <v>16</v>
      </c>
      <c r="S307" s="37" t="n">
        <f aca="false">IF(Q306=S275,S276+Q307,IF(S276&gt;Q307,S276-Q307,Q307-S276))</f>
        <v>0.243055555555554</v>
      </c>
      <c r="AC307" s="0"/>
    </row>
    <row r="308" customFormat="false" ht="11.25" hidden="false" customHeight="false" outlineLevel="0" collapsed="false">
      <c r="A308" s="16" t="n">
        <f aca="false">A307+1</f>
        <v>42675</v>
      </c>
      <c r="B308" s="17"/>
      <c r="C308" s="17"/>
      <c r="D308" s="17"/>
      <c r="E308" s="17"/>
      <c r="F308" s="17"/>
      <c r="G308" s="17"/>
      <c r="H308" s="17"/>
      <c r="I308" s="17"/>
      <c r="J308" s="18" t="n">
        <f aca="false">IF(OR(B308="",(WEEKDAY(A308,1)=1),(WEEKDAY(A308,1)=7), NOT(ISERROR(VLOOKUP($A308,'.'!$B$9:$B$21,1,0)))),0,'.'!$B$4)</f>
        <v>0</v>
      </c>
      <c r="K308" s="18" t="n">
        <f aca="false">(IF(TRIM(C308)="-",0,C308)-IF(TRIM(B308)="-",0,B308))+(IF(TRIM(D304)="-",0,D304)-IF(TRIM(D308)="-",0,D308))+(IF(TRIM(G308)="-",0,G308)-IF(TRIM(E304)="-",0,E304))+(IF(TRIM(I308)="-",0,I308)-IF(TRIM(H308)="-",0,H308))</f>
        <v>0</v>
      </c>
      <c r="L308" s="18" t="n">
        <f aca="false">IF(K308&gt;=J308,(IF((K308-J308)&gt;0.0075,K308-J308,0)),0) * IF(NOT(ISERROR(VLOOKUP($A308,'.'!$B$9:$B$21,1,0))),'.'!$E$4,IF((WEEKDAY($A308,1)=7),'.'!$C$4,IF((WEEKDAY($A308,1)=1),'.'!$D$4,1)))</f>
        <v>0</v>
      </c>
      <c r="M308" s="18" t="n">
        <f aca="false">IF(J308&gt;=K308,(IF((J308-K308)&gt;0.0075,J308-K308,0)),0)</f>
        <v>0</v>
      </c>
      <c r="N308" s="17" t="str">
        <f aca="false">IFERROR(VLOOKUP($A308,'.'!$B$9:$C$21,2,0),"")</f>
        <v/>
      </c>
      <c r="O308" s="7"/>
      <c r="P308" s="7"/>
      <c r="Q308" s="33"/>
      <c r="R308" s="10"/>
      <c r="S308" s="10"/>
      <c r="AC308" s="0"/>
    </row>
    <row r="309" customFormat="false" ht="11.25" hidden="false" customHeight="false" outlineLevel="0" collapsed="false">
      <c r="A309" s="16" t="n">
        <f aca="false">A308+1</f>
        <v>42676</v>
      </c>
      <c r="B309" s="17"/>
      <c r="C309" s="17"/>
      <c r="D309" s="17"/>
      <c r="E309" s="17"/>
      <c r="F309" s="17"/>
      <c r="G309" s="17"/>
      <c r="H309" s="17"/>
      <c r="I309" s="17"/>
      <c r="J309" s="18" t="n">
        <f aca="false">IF(OR(B309="",(WEEKDAY(A309,1)=1),(WEEKDAY(A309,1)=7), NOT(ISERROR(VLOOKUP($A309,'.'!$B$9:$B$21,1,0)))),0,'.'!$B$4)</f>
        <v>0</v>
      </c>
      <c r="K309" s="18" t="n">
        <f aca="false">(IF(TRIM(C309)="-",0,C309)-IF(TRIM(B309)="-",0,B309))+(IF(TRIM(D305)="-",0,D305)-IF(TRIM(D309)="-",0,D309))+(IF(TRIM(G309)="-",0,G309)-IF(TRIM(E305)="-",0,E305))+(IF(TRIM(I309)="-",0,I309)-IF(TRIM(H309)="-",0,H309))</f>
        <v>0</v>
      </c>
      <c r="L309" s="18" t="n">
        <f aca="false">IF(K309&gt;=J309,(IF((K309-J309)&gt;0.0075,K309-J309,0)),0) * IF(NOT(ISERROR(VLOOKUP($A309,'.'!$B$9:$B$21,1,0))),'.'!$E$4,IF((WEEKDAY($A309,1)=7),'.'!$C$4,IF((WEEKDAY($A309,1)=1),'.'!$D$4,1)))</f>
        <v>0</v>
      </c>
      <c r="M309" s="18" t="n">
        <f aca="false">IF(J309&gt;=K309,(IF((J309-K309)&gt;0.0075,J309-K309,0)),0)</f>
        <v>0</v>
      </c>
      <c r="N309" s="17" t="str">
        <f aca="false">IFERROR(VLOOKUP($A309,'.'!$B$9:$C$21,2,0),"")</f>
        <v>Finados</v>
      </c>
      <c r="O309" s="7"/>
      <c r="P309" s="7"/>
      <c r="Q309" s="33"/>
      <c r="R309" s="10"/>
      <c r="S309" s="10"/>
      <c r="AC309" s="0"/>
    </row>
    <row r="310" customFormat="false" ht="11.25" hidden="false" customHeight="false" outlineLevel="0" collapsed="false">
      <c r="A310" s="16" t="n">
        <f aca="false">A309+1</f>
        <v>42677</v>
      </c>
      <c r="B310" s="17"/>
      <c r="C310" s="17"/>
      <c r="D310" s="17"/>
      <c r="E310" s="17"/>
      <c r="F310" s="17"/>
      <c r="G310" s="17"/>
      <c r="H310" s="17"/>
      <c r="I310" s="17"/>
      <c r="J310" s="18" t="n">
        <f aca="false">IF(OR(B310="",(WEEKDAY(A310,1)=1),(WEEKDAY(A310,1)=7), NOT(ISERROR(VLOOKUP($A310,'.'!$B$9:$B$21,1,0)))),0,'.'!$B$4)</f>
        <v>0</v>
      </c>
      <c r="K310" s="18" t="n">
        <f aca="false">(IF(TRIM(C310)="-",0,C310)-IF(TRIM(B310)="-",0,B310))+(IF(TRIM(D306)="-",0,D306)-IF(TRIM(D310)="-",0,D310))+(IF(TRIM(G310)="-",0,G310)-IF(TRIM(E306)="-",0,E306))+(IF(TRIM(I310)="-",0,I310)-IF(TRIM(H310)="-",0,H310))</f>
        <v>0</v>
      </c>
      <c r="L310" s="18" t="n">
        <f aca="false">IF(K310&gt;=J310,(IF((K310-J310)&gt;0.0075,K310-J310,0)),0) * IF(NOT(ISERROR(VLOOKUP($A310,'.'!$B$9:$B$21,1,0))),'.'!$E$4,IF((WEEKDAY($A310,1)=7),'.'!$C$4,IF((WEEKDAY($A310,1)=1),'.'!$D$4,1)))</f>
        <v>0</v>
      </c>
      <c r="M310" s="18" t="n">
        <f aca="false">IF(J310&gt;=K310,(IF((J310-K310)&gt;0.0075,J310-K310,0)),0)</f>
        <v>0</v>
      </c>
      <c r="N310" s="17" t="str">
        <f aca="false">IFERROR(VLOOKUP($A310,'.'!$B$9:$C$21,2,0),"")</f>
        <v/>
      </c>
      <c r="O310" s="23"/>
      <c r="P310" s="23"/>
      <c r="Q310" s="34"/>
      <c r="R310" s="10"/>
      <c r="S310" s="10"/>
      <c r="AC310" s="0"/>
    </row>
    <row r="311" customFormat="false" ht="11.25" hidden="false" customHeight="false" outlineLevel="0" collapsed="false">
      <c r="A311" s="16" t="n">
        <f aca="false">A310+1</f>
        <v>42678</v>
      </c>
      <c r="B311" s="17"/>
      <c r="C311" s="17"/>
      <c r="D311" s="17"/>
      <c r="E311" s="17"/>
      <c r="F311" s="17"/>
      <c r="G311" s="17"/>
      <c r="H311" s="17"/>
      <c r="I311" s="17"/>
      <c r="J311" s="18" t="n">
        <f aca="false">IF(OR(B311="",(WEEKDAY(A311,1)=1),(WEEKDAY(A311,1)=7), NOT(ISERROR(VLOOKUP($A311,'.'!$B$9:$B$21,1,0)))),0,'.'!$B$4)</f>
        <v>0</v>
      </c>
      <c r="K311" s="18" t="n">
        <f aca="false">(IF(TRIM(C311)="-",0,C311)-IF(TRIM(B311)="-",0,B311))+(IF(TRIM(D307)="-",0,D307)-IF(TRIM(D311)="-",0,D311))+(IF(TRIM(G311)="-",0,G311)-IF(TRIM(E307)="-",0,E307))+(IF(TRIM(I311)="-",0,I311)-IF(TRIM(H311)="-",0,H311))</f>
        <v>0</v>
      </c>
      <c r="L311" s="18" t="n">
        <f aca="false">IF(K311&gt;=J311,(IF((K311-J311)&gt;0.0075,K311-J311,0)),0) * IF(NOT(ISERROR(VLOOKUP($A311,'.'!$B$9:$B$21,1,0))),'.'!$E$4,IF((WEEKDAY($A311,1)=7),'.'!$C$4,IF((WEEKDAY($A311,1)=1),'.'!$D$4,1)))</f>
        <v>0</v>
      </c>
      <c r="M311" s="18" t="n">
        <f aca="false">IF(J311&gt;=K311,(IF((J311-K311)&gt;0.0075,J311-K311,0)),0)</f>
        <v>0</v>
      </c>
      <c r="N311" s="17" t="str">
        <f aca="false">IFERROR(VLOOKUP($A311,'.'!$B$9:$C$21,2,0),"")</f>
        <v/>
      </c>
      <c r="O311" s="7"/>
      <c r="P311" s="7"/>
      <c r="Q311" s="33"/>
      <c r="R311" s="10"/>
      <c r="S311" s="10"/>
      <c r="AC311" s="0"/>
    </row>
    <row r="312" customFormat="false" ht="11.25" hidden="false" customHeight="false" outlineLevel="0" collapsed="false">
      <c r="A312" s="16" t="n">
        <f aca="false">A311+1</f>
        <v>42679</v>
      </c>
      <c r="B312" s="17"/>
      <c r="C312" s="17"/>
      <c r="D312" s="17"/>
      <c r="E312" s="17"/>
      <c r="F312" s="17"/>
      <c r="G312" s="17"/>
      <c r="H312" s="17"/>
      <c r="I312" s="17"/>
      <c r="J312" s="18" t="n">
        <f aca="false">IF(OR(B312="",(WEEKDAY(A312,1)=1),(WEEKDAY(A312,1)=7), NOT(ISERROR(VLOOKUP($A312,'.'!$B$9:$B$21,1,0)))),0,'.'!$B$4)</f>
        <v>0</v>
      </c>
      <c r="K312" s="18" t="n">
        <f aca="false">(IF(TRIM(C312)="-",0,C312)-IF(TRIM(B312)="-",0,B312))+(IF(TRIM(D308)="-",0,D308)-IF(TRIM(D312)="-",0,D312))+(IF(TRIM(G312)="-",0,G312)-IF(TRIM(E308)="-",0,E308))+(IF(TRIM(I312)="-",0,I312)-IF(TRIM(H312)="-",0,H312))</f>
        <v>0</v>
      </c>
      <c r="L312" s="18" t="n">
        <f aca="false">IF(K312&gt;=J312,(IF((K312-J312)&gt;0.0075,K312-J312,0)),0) * IF(NOT(ISERROR(VLOOKUP($A312,'.'!$B$9:$B$21,1,0))),'.'!$E$4,IF((WEEKDAY($A312,1)=7),'.'!$C$4,IF((WEEKDAY($A312,1)=1),'.'!$D$4,1)))</f>
        <v>0</v>
      </c>
      <c r="M312" s="18" t="n">
        <f aca="false">IF(J312&gt;=K312,(IF((J312-K312)&gt;0.0075,J312-K312,0)),0)</f>
        <v>0</v>
      </c>
      <c r="N312" s="17" t="str">
        <f aca="false">IFERROR(VLOOKUP($A312,'.'!$B$9:$C$21,2,0),"")</f>
        <v/>
      </c>
      <c r="O312" s="23"/>
      <c r="P312" s="23"/>
      <c r="Q312" s="34"/>
      <c r="R312" s="10"/>
      <c r="S312" s="10"/>
      <c r="AC312" s="0"/>
    </row>
    <row r="313" customFormat="false" ht="11.25" hidden="false" customHeight="false" outlineLevel="0" collapsed="false">
      <c r="A313" s="16" t="n">
        <f aca="false">A312+1</f>
        <v>42680</v>
      </c>
      <c r="B313" s="17"/>
      <c r="C313" s="17"/>
      <c r="D313" s="17"/>
      <c r="E313" s="17"/>
      <c r="F313" s="17"/>
      <c r="G313" s="17"/>
      <c r="H313" s="17"/>
      <c r="I313" s="17"/>
      <c r="J313" s="18" t="n">
        <f aca="false">IF(OR(B313="",(WEEKDAY(A313,1)=1),(WEEKDAY(A313,1)=7), NOT(ISERROR(VLOOKUP($A313,'.'!$B$9:$B$21,1,0)))),0,'.'!$B$4)</f>
        <v>0</v>
      </c>
      <c r="K313" s="18" t="n">
        <f aca="false">(IF(TRIM(C313)="-",0,C313)-IF(TRIM(B313)="-",0,B313))+(IF(TRIM(D309)="-",0,D309)-IF(TRIM(D313)="-",0,D313))+(IF(TRIM(G313)="-",0,G313)-IF(TRIM(E309)="-",0,E309))+(IF(TRIM(I313)="-",0,I313)-IF(TRIM(H313)="-",0,H313))</f>
        <v>0</v>
      </c>
      <c r="L313" s="18" t="n">
        <f aca="false">IF(K313&gt;=J313,(IF((K313-J313)&gt;0.0075,K313-J313,0)),0) * IF(NOT(ISERROR(VLOOKUP($A313,'.'!$B$9:$B$21,1,0))),'.'!$E$4,IF((WEEKDAY($A313,1)=7),'.'!$C$4,IF((WEEKDAY($A313,1)=1),'.'!$D$4,1)))</f>
        <v>0</v>
      </c>
      <c r="M313" s="18" t="n">
        <f aca="false">IF(J313&gt;=K313,(IF((J313-K313)&gt;0.0075,J313-K313,0)),0)</f>
        <v>0</v>
      </c>
      <c r="N313" s="17" t="str">
        <f aca="false">IFERROR(VLOOKUP($A313,'.'!$B$9:$C$21,2,0),"")</f>
        <v/>
      </c>
      <c r="O313" s="10"/>
      <c r="P313" s="10"/>
      <c r="Q313" s="10"/>
      <c r="R313" s="10"/>
      <c r="S313" s="10"/>
      <c r="AC313" s="0"/>
    </row>
    <row r="314" customFormat="false" ht="11.25" hidden="false" customHeight="false" outlineLevel="0" collapsed="false">
      <c r="A314" s="16" t="n">
        <f aca="false">A313+1</f>
        <v>42681</v>
      </c>
      <c r="B314" s="17"/>
      <c r="C314" s="17"/>
      <c r="D314" s="17"/>
      <c r="E314" s="17"/>
      <c r="F314" s="17"/>
      <c r="G314" s="17"/>
      <c r="H314" s="17"/>
      <c r="I314" s="17"/>
      <c r="J314" s="18" t="n">
        <f aca="false">IF(OR(B314="",(WEEKDAY(A314,1)=1),(WEEKDAY(A314,1)=7), NOT(ISERROR(VLOOKUP($A314,'.'!$B$9:$B$21,1,0)))),0,'.'!$B$4)</f>
        <v>0</v>
      </c>
      <c r="K314" s="18" t="n">
        <f aca="false">(IF(TRIM(C314)="-",0,C314)-IF(TRIM(B314)="-",0,B314))+(IF(TRIM(D310)="-",0,D310)-IF(TRIM(D314)="-",0,D314))+(IF(TRIM(G314)="-",0,G314)-IF(TRIM(E310)="-",0,E310))+(IF(TRIM(I314)="-",0,I314)-IF(TRIM(H314)="-",0,H314))</f>
        <v>0</v>
      </c>
      <c r="L314" s="18" t="n">
        <f aca="false">IF(K314&gt;=J314,(IF((K314-J314)&gt;0.0075,K314-J314,0)),0) * IF(NOT(ISERROR(VLOOKUP($A314,'.'!$B$9:$B$21,1,0))),'.'!$E$4,IF((WEEKDAY($A314,1)=7),'.'!$C$4,IF((WEEKDAY($A314,1)=1),'.'!$D$4,1)))</f>
        <v>0</v>
      </c>
      <c r="M314" s="18" t="n">
        <f aca="false">IF(J314&gt;=K314,(IF((J314-K314)&gt;0.0075,J314-K314,0)),0)</f>
        <v>0</v>
      </c>
      <c r="N314" s="17" t="str">
        <f aca="false">IFERROR(VLOOKUP($A314,'.'!$B$9:$C$21,2,0),"")</f>
        <v/>
      </c>
      <c r="O314" s="10"/>
      <c r="P314" s="10"/>
      <c r="Q314" s="10"/>
      <c r="R314" s="10"/>
      <c r="S314" s="10"/>
      <c r="AC314" s="0"/>
    </row>
    <row r="315" customFormat="false" ht="11.25" hidden="false" customHeight="false" outlineLevel="0" collapsed="false">
      <c r="A315" s="16" t="n">
        <f aca="false">A314+1</f>
        <v>42682</v>
      </c>
      <c r="B315" s="17"/>
      <c r="C315" s="17"/>
      <c r="D315" s="17"/>
      <c r="E315" s="17"/>
      <c r="F315" s="17"/>
      <c r="G315" s="17"/>
      <c r="H315" s="17"/>
      <c r="I315" s="17"/>
      <c r="J315" s="18" t="n">
        <f aca="false">IF(OR(B315="",(WEEKDAY(A315,1)=1),(WEEKDAY(A315,1)=7), NOT(ISERROR(VLOOKUP($A315,'.'!$B$9:$B$21,1,0)))),0,'.'!$B$4)</f>
        <v>0</v>
      </c>
      <c r="K315" s="18" t="n">
        <f aca="false">(IF(TRIM(C315)="-",0,C315)-IF(TRIM(B315)="-",0,B315))+(IF(TRIM(D311)="-",0,D311)-IF(TRIM(D315)="-",0,D315))+(IF(TRIM(G315)="-",0,G315)-IF(TRIM(E311)="-",0,E311))+(IF(TRIM(I315)="-",0,I315)-IF(TRIM(H315)="-",0,H315))</f>
        <v>0</v>
      </c>
      <c r="L315" s="18" t="n">
        <f aca="false">IF(K315&gt;=J315,(IF((K315-J315)&gt;0.0075,K315-J315,0)),0) * IF(NOT(ISERROR(VLOOKUP($A315,'.'!$B$9:$B$21,1,0))),'.'!$E$4,IF((WEEKDAY($A315,1)=7),'.'!$C$4,IF((WEEKDAY($A315,1)=1),'.'!$D$4,1)))</f>
        <v>0</v>
      </c>
      <c r="M315" s="18" t="n">
        <f aca="false">IF(J315&gt;=K315,(IF((J315-K315)&gt;0.0075,J315-K315,0)),0)</f>
        <v>0</v>
      </c>
      <c r="N315" s="17" t="str">
        <f aca="false">IFERROR(VLOOKUP($A315,'.'!$B$9:$C$21,2,0),"")</f>
        <v/>
      </c>
      <c r="O315" s="7"/>
      <c r="P315" s="7"/>
      <c r="Q315" s="33"/>
      <c r="R315" s="10"/>
      <c r="S315" s="10"/>
      <c r="AC315" s="0"/>
    </row>
    <row r="316" customFormat="false" ht="11.25" hidden="false" customHeight="false" outlineLevel="0" collapsed="false">
      <c r="A316" s="16" t="n">
        <f aca="false">A315+1</f>
        <v>42683</v>
      </c>
      <c r="B316" s="17"/>
      <c r="C316" s="17"/>
      <c r="D316" s="17"/>
      <c r="E316" s="17"/>
      <c r="F316" s="17"/>
      <c r="G316" s="17"/>
      <c r="H316" s="17"/>
      <c r="I316" s="17"/>
      <c r="J316" s="18" t="n">
        <f aca="false">IF(OR(B316="",(WEEKDAY(A316,1)=1),(WEEKDAY(A316,1)=7), NOT(ISERROR(VLOOKUP($A316,'.'!$B$9:$B$21,1,0)))),0,'.'!$B$4)</f>
        <v>0</v>
      </c>
      <c r="K316" s="18" t="n">
        <f aca="false">(IF(TRIM(C316)="-",0,C316)-IF(TRIM(B316)="-",0,B316))+(IF(TRIM(D312)="-",0,D312)-IF(TRIM(D316)="-",0,D316))+(IF(TRIM(G316)="-",0,G316)-IF(TRIM(E312)="-",0,E312))+(IF(TRIM(I316)="-",0,I316)-IF(TRIM(H316)="-",0,H316))</f>
        <v>0</v>
      </c>
      <c r="L316" s="18" t="n">
        <f aca="false">IF(K316&gt;=J316,(IF((K316-J316)&gt;0.0075,K316-J316,0)),0) * IF(NOT(ISERROR(VLOOKUP($A316,'.'!$B$9:$B$21,1,0))),'.'!$E$4,IF((WEEKDAY($A316,1)=7),'.'!$C$4,IF((WEEKDAY($A316,1)=1),'.'!$D$4,1)))</f>
        <v>0</v>
      </c>
      <c r="M316" s="18" t="n">
        <f aca="false">IF(J316&gt;=K316,(IF((J316-K316)&gt;0.0075,J316-K316,0)),0)</f>
        <v>0</v>
      </c>
      <c r="N316" s="17" t="str">
        <f aca="false">IFERROR(VLOOKUP($A316,'.'!$B$9:$C$21,2,0),"")</f>
        <v/>
      </c>
      <c r="O316" s="7"/>
      <c r="P316" s="7"/>
      <c r="Q316" s="33"/>
      <c r="R316" s="10"/>
      <c r="S316" s="10"/>
      <c r="AC316" s="0"/>
    </row>
    <row r="317" customFormat="false" ht="11.25" hidden="false" customHeight="false" outlineLevel="0" collapsed="false">
      <c r="A317" s="16" t="n">
        <f aca="false">A316+1</f>
        <v>42684</v>
      </c>
      <c r="B317" s="17"/>
      <c r="C317" s="17"/>
      <c r="D317" s="17"/>
      <c r="E317" s="17"/>
      <c r="F317" s="17"/>
      <c r="G317" s="17"/>
      <c r="H317" s="17"/>
      <c r="I317" s="17"/>
      <c r="J317" s="18" t="n">
        <f aca="false">IF(OR(B317="",(WEEKDAY(A317,1)=1),(WEEKDAY(A317,1)=7), NOT(ISERROR(VLOOKUP($A317,'.'!$B$9:$B$21,1,0)))),0,'.'!$B$4)</f>
        <v>0</v>
      </c>
      <c r="K317" s="18" t="n">
        <f aca="false">(IF(TRIM(C317)="-",0,C317)-IF(TRIM(B317)="-",0,B317))+(IF(TRIM(D313)="-",0,D313)-IF(TRIM(D317)="-",0,D317))+(IF(TRIM(G317)="-",0,G317)-IF(TRIM(E313)="-",0,E313))+(IF(TRIM(I317)="-",0,I317)-IF(TRIM(H317)="-",0,H317))</f>
        <v>0</v>
      </c>
      <c r="L317" s="18" t="n">
        <f aca="false">IF(K317&gt;=J317,(IF((K317-J317)&gt;0.0075,K317-J317,0)),0) * IF(NOT(ISERROR(VLOOKUP($A317,'.'!$B$9:$B$21,1,0))),'.'!$E$4,IF((WEEKDAY($A317,1)=7),'.'!$C$4,IF((WEEKDAY($A317,1)=1),'.'!$D$4,1)))</f>
        <v>0</v>
      </c>
      <c r="M317" s="18" t="n">
        <f aca="false">IF(J317&gt;=K317,(IF((J317-K317)&gt;0.0075,J317-K317,0)),0)</f>
        <v>0</v>
      </c>
      <c r="N317" s="17" t="str">
        <f aca="false">IFERROR(VLOOKUP($A317,'.'!$B$9:$C$21,2,0),"")</f>
        <v/>
      </c>
      <c r="O317" s="23"/>
      <c r="P317" s="23"/>
      <c r="Q317" s="34"/>
      <c r="R317" s="10"/>
      <c r="S317" s="10"/>
      <c r="AC317" s="0"/>
    </row>
    <row r="318" customFormat="false" ht="11.25" hidden="false" customHeight="false" outlineLevel="0" collapsed="false">
      <c r="A318" s="16" t="n">
        <f aca="false">A317+1</f>
        <v>42685</v>
      </c>
      <c r="B318" s="17"/>
      <c r="C318" s="17"/>
      <c r="D318" s="17"/>
      <c r="E318" s="17"/>
      <c r="F318" s="17"/>
      <c r="G318" s="17"/>
      <c r="H318" s="17"/>
      <c r="I318" s="17"/>
      <c r="J318" s="18" t="n">
        <f aca="false">IF(OR(B318="",(WEEKDAY(A318,1)=1),(WEEKDAY(A318,1)=7), NOT(ISERROR(VLOOKUP($A318,'.'!$B$9:$B$21,1,0)))),0,'.'!$B$4)</f>
        <v>0</v>
      </c>
      <c r="K318" s="18" t="n">
        <f aca="false">(IF(TRIM(C318)="-",0,C318)-IF(TRIM(B318)="-",0,B318))+(IF(TRIM(D314)="-",0,D314)-IF(TRIM(D318)="-",0,D318))+(IF(TRIM(G318)="-",0,G318)-IF(TRIM(E314)="-",0,E314))+(IF(TRIM(I318)="-",0,I318)-IF(TRIM(H318)="-",0,H318))</f>
        <v>0</v>
      </c>
      <c r="L318" s="18" t="n">
        <f aca="false">IF(K318&gt;=J318,(IF((K318-J318)&gt;0.0075,K318-J318,0)),0) * IF(NOT(ISERROR(VLOOKUP($A318,'.'!$B$9:$B$21,1,0))),'.'!$E$4,IF((WEEKDAY($A318,1)=7),'.'!$C$4,IF((WEEKDAY($A318,1)=1),'.'!$D$4,1)))</f>
        <v>0</v>
      </c>
      <c r="M318" s="18" t="n">
        <f aca="false">IF(J318&gt;=K318,(IF((J318-K318)&gt;0.0075,J318-K318,0)),0)</f>
        <v>0</v>
      </c>
      <c r="N318" s="17" t="str">
        <f aca="false">IFERROR(VLOOKUP($A318,'.'!$B$9:$C$21,2,0),"")</f>
        <v/>
      </c>
      <c r="O318" s="0"/>
      <c r="P318" s="0"/>
      <c r="Q318" s="0"/>
      <c r="R318" s="0"/>
      <c r="S318" s="0"/>
      <c r="AC318" s="0"/>
    </row>
    <row r="319" customFormat="false" ht="11.25" hidden="false" customHeight="false" outlineLevel="0" collapsed="false">
      <c r="A319" s="16" t="n">
        <f aca="false">A318+1</f>
        <v>42686</v>
      </c>
      <c r="B319" s="17"/>
      <c r="C319" s="17"/>
      <c r="D319" s="17"/>
      <c r="E319" s="17"/>
      <c r="F319" s="17"/>
      <c r="G319" s="17"/>
      <c r="H319" s="17"/>
      <c r="I319" s="17"/>
      <c r="J319" s="18" t="n">
        <f aca="false">IF(OR(B319="",(WEEKDAY(A319,1)=1),(WEEKDAY(A319,1)=7), NOT(ISERROR(VLOOKUP($A319,'.'!$B$9:$B$21,1,0)))),0,'.'!$B$4)</f>
        <v>0</v>
      </c>
      <c r="K319" s="18" t="n">
        <f aca="false">(IF(TRIM(C319)="-",0,C319)-IF(TRIM(B319)="-",0,B319))+(IF(TRIM(D315)="-",0,D315)-IF(TRIM(D319)="-",0,D319))+(IF(TRIM(G319)="-",0,G319)-IF(TRIM(E315)="-",0,E315))+(IF(TRIM(I319)="-",0,I319)-IF(TRIM(H319)="-",0,H319))</f>
        <v>0</v>
      </c>
      <c r="L319" s="18" t="n">
        <f aca="false">IF(K319&gt;=J319,(IF((K319-J319)&gt;0.0075,K319-J319,0)),0) * IF(NOT(ISERROR(VLOOKUP($A319,'.'!$B$9:$B$21,1,0))),'.'!$E$4,IF((WEEKDAY($A319,1)=7),'.'!$C$4,IF((WEEKDAY($A319,1)=1),'.'!$D$4,1)))</f>
        <v>0</v>
      </c>
      <c r="M319" s="18" t="n">
        <f aca="false">IF(J319&gt;=K319,(IF((J319-K319)&gt;0.0075,J319-K319,0)),0)</f>
        <v>0</v>
      </c>
      <c r="N319" s="17" t="str">
        <f aca="false">IFERROR(VLOOKUP($A319,'.'!$B$9:$C$21,2,0),"")</f>
        <v/>
      </c>
      <c r="O319" s="44"/>
      <c r="P319" s="44"/>
      <c r="Q319" s="45"/>
      <c r="R319" s="42"/>
      <c r="S319" s="45"/>
      <c r="AC319" s="27"/>
    </row>
    <row r="320" customFormat="false" ht="11.25" hidden="false" customHeight="false" outlineLevel="0" collapsed="false">
      <c r="A320" s="16" t="n">
        <f aca="false">A319+1</f>
        <v>42687</v>
      </c>
      <c r="B320" s="17"/>
      <c r="C320" s="17"/>
      <c r="D320" s="17"/>
      <c r="E320" s="17"/>
      <c r="F320" s="17"/>
      <c r="G320" s="17"/>
      <c r="H320" s="17"/>
      <c r="I320" s="17"/>
      <c r="J320" s="18" t="n">
        <f aca="false">IF(OR(B320="",(WEEKDAY(A320,1)=1),(WEEKDAY(A320,1)=7), NOT(ISERROR(VLOOKUP($A320,'.'!$B$9:$B$21,1,0)))),0,'.'!$B$4)</f>
        <v>0</v>
      </c>
      <c r="K320" s="18" t="n">
        <f aca="false">(IF(TRIM(C320)="-",0,C320)-IF(TRIM(B320)="-",0,B320))+(IF(TRIM(D316)="-",0,D316)-IF(TRIM(D320)="-",0,D320))+(IF(TRIM(G320)="-",0,G320)-IF(TRIM(E316)="-",0,E316))+(IF(TRIM(I320)="-",0,I320)-IF(TRIM(H320)="-",0,H320))</f>
        <v>0</v>
      </c>
      <c r="L320" s="18" t="n">
        <f aca="false">IF(K320&gt;=J320,(IF((K320-J320)&gt;0.0075,K320-J320,0)),0) * IF(NOT(ISERROR(VLOOKUP($A320,'.'!$B$9:$B$21,1,0))),'.'!$E$4,IF((WEEKDAY($A320,1)=7),'.'!$C$4,IF((WEEKDAY($A320,1)=1),'.'!$D$4,1)))</f>
        <v>0</v>
      </c>
      <c r="M320" s="18" t="n">
        <f aca="false">IF(J320&gt;=K320,(IF((J320-K320)&gt;0.0075,J320-K320,0)),0)</f>
        <v>0</v>
      </c>
      <c r="N320" s="17" t="str">
        <f aca="false">IFERROR(VLOOKUP($A320,'.'!$B$9:$C$21,2,0),"")</f>
        <v/>
      </c>
      <c r="O320" s="46"/>
      <c r="P320" s="46"/>
      <c r="Q320" s="47"/>
      <c r="R320" s="48"/>
      <c r="S320" s="47"/>
    </row>
    <row r="321" customFormat="false" ht="11.25" hidden="false" customHeight="false" outlineLevel="0" collapsed="false">
      <c r="A321" s="16" t="n">
        <f aca="false">A320+1</f>
        <v>42688</v>
      </c>
      <c r="B321" s="17"/>
      <c r="C321" s="17"/>
      <c r="D321" s="17"/>
      <c r="E321" s="17"/>
      <c r="F321" s="17"/>
      <c r="G321" s="17"/>
      <c r="H321" s="17"/>
      <c r="I321" s="17"/>
      <c r="J321" s="18" t="n">
        <f aca="false">IF(OR(B321="",(WEEKDAY(A321,1)=1),(WEEKDAY(A321,1)=7), NOT(ISERROR(VLOOKUP($A321,'.'!$B$9:$B$21,1,0)))),0,'.'!$B$4)</f>
        <v>0</v>
      </c>
      <c r="K321" s="18" t="n">
        <f aca="false">(IF(TRIM(C321)="-",0,C321)-IF(TRIM(B321)="-",0,B321))+(IF(TRIM(D317)="-",0,D317)-IF(TRIM(D321)="-",0,D321))+(IF(TRIM(G321)="-",0,G321)-IF(TRIM(E317)="-",0,E317))+(IF(TRIM(I321)="-",0,I321)-IF(TRIM(H321)="-",0,H321))</f>
        <v>0</v>
      </c>
      <c r="L321" s="18" t="n">
        <f aca="false">IF(K321&gt;=J321,(IF((K321-J321)&gt;0.0075,K321-J321,0)),0) * IF(NOT(ISERROR(VLOOKUP($A321,'.'!$B$9:$B$21,1,0))),'.'!$E$4,IF((WEEKDAY($A321,1)=7),'.'!$C$4,IF((WEEKDAY($A321,1)=1),'.'!$D$4,1)))</f>
        <v>0</v>
      </c>
      <c r="M321" s="18" t="n">
        <f aca="false">IF(J321&gt;=K321,(IF((J321-K321)&gt;0.0075,J321-K321,0)),0)</f>
        <v>0</v>
      </c>
      <c r="N321" s="17" t="str">
        <f aca="false">IFERROR(VLOOKUP($A321,'.'!$B$9:$C$21,2,0),"")</f>
        <v/>
      </c>
      <c r="O321" s="10"/>
      <c r="P321" s="10"/>
      <c r="Q321" s="10"/>
      <c r="R321" s="10"/>
      <c r="S321" s="10"/>
    </row>
    <row r="322" customFormat="false" ht="11.25" hidden="false" customHeight="false" outlineLevel="0" collapsed="false">
      <c r="A322" s="16" t="n">
        <f aca="false">A321+1</f>
        <v>42689</v>
      </c>
      <c r="B322" s="17"/>
      <c r="C322" s="17"/>
      <c r="D322" s="17"/>
      <c r="E322" s="17"/>
      <c r="F322" s="17"/>
      <c r="G322" s="17"/>
      <c r="H322" s="17"/>
      <c r="I322" s="17"/>
      <c r="J322" s="18" t="n">
        <f aca="false">IF(OR(B322="",(WEEKDAY(A322,1)=1),(WEEKDAY(A322,1)=7), NOT(ISERROR(VLOOKUP($A322,'.'!$B$9:$B$21,1,0)))),0,'.'!$B$4)</f>
        <v>0</v>
      </c>
      <c r="K322" s="18" t="n">
        <f aca="false">(IF(TRIM(C322)="-",0,C322)-IF(TRIM(B322)="-",0,B322))+(IF(TRIM(D318)="-",0,D318)-IF(TRIM(D322)="-",0,D322))+(IF(TRIM(G322)="-",0,G322)-IF(TRIM(E318)="-",0,E318))+(IF(TRIM(I322)="-",0,I322)-IF(TRIM(H322)="-",0,H322))</f>
        <v>0</v>
      </c>
      <c r="L322" s="18" t="n">
        <f aca="false">IF(K322&gt;=J322,(IF((K322-J322)&gt;0.0075,K322-J322,0)),0) * IF(NOT(ISERROR(VLOOKUP($A322,'.'!$B$9:$B$21,1,0))),'.'!$E$4,IF((WEEKDAY($A322,1)=7),'.'!$C$4,IF((WEEKDAY($A322,1)=1),'.'!$D$4,1)))</f>
        <v>0</v>
      </c>
      <c r="M322" s="18" t="n">
        <f aca="false">IF(J322&gt;=K322,(IF((J322-K322)&gt;0.0075,J322-K322,0)),0)</f>
        <v>0</v>
      </c>
      <c r="N322" s="17" t="str">
        <f aca="false">IFERROR(VLOOKUP($A322,'.'!$B$9:$C$21,2,0),"")</f>
        <v>Proclamação da república</v>
      </c>
      <c r="O322" s="7"/>
      <c r="P322" s="7"/>
      <c r="Q322" s="33"/>
      <c r="R322" s="10"/>
      <c r="S322" s="10"/>
    </row>
    <row r="323" customFormat="false" ht="11.25" hidden="false" customHeight="false" outlineLevel="0" collapsed="false">
      <c r="A323" s="16" t="n">
        <f aca="false">A322+1</f>
        <v>42690</v>
      </c>
      <c r="B323" s="17"/>
      <c r="C323" s="17"/>
      <c r="D323" s="17"/>
      <c r="E323" s="17"/>
      <c r="F323" s="17"/>
      <c r="G323" s="17"/>
      <c r="H323" s="17"/>
      <c r="I323" s="17"/>
      <c r="J323" s="18" t="n">
        <f aca="false">IF(OR(B323="",(WEEKDAY(A323,1)=1),(WEEKDAY(A323,1)=7), NOT(ISERROR(VLOOKUP($A323,'.'!$B$9:$B$21,1,0)))),0,'.'!$B$4)</f>
        <v>0</v>
      </c>
      <c r="K323" s="18" t="n">
        <f aca="false">(IF(TRIM(C323)="-",0,C323)-IF(TRIM(B323)="-",0,B323))+(IF(TRIM(D319)="-",0,D319)-IF(TRIM(D323)="-",0,D323))+(IF(TRIM(G323)="-",0,G323)-IF(TRIM(E319)="-",0,E319))+(IF(TRIM(I323)="-",0,I323)-IF(TRIM(H323)="-",0,H323))</f>
        <v>0</v>
      </c>
      <c r="L323" s="18" t="n">
        <f aca="false">IF(K323&gt;=J323,(IF((K323-J323)&gt;0.0075,K323-J323,0)),0) * IF(NOT(ISERROR(VLOOKUP($A323,'.'!$B$9:$B$21,1,0))),'.'!$E$4,IF((WEEKDAY($A323,1)=7),'.'!$C$4,IF((WEEKDAY($A323,1)=1),'.'!$D$4,1)))</f>
        <v>0</v>
      </c>
      <c r="M323" s="18" t="n">
        <f aca="false">IF(J323&gt;=K323,(IF((J323-K323)&gt;0.0075,J323-K323,0)),0)</f>
        <v>0</v>
      </c>
      <c r="N323" s="17" t="str">
        <f aca="false">IFERROR(VLOOKUP($A323,'.'!$B$9:$C$21,2,0),"")</f>
        <v/>
      </c>
      <c r="O323" s="7"/>
      <c r="P323" s="7"/>
      <c r="Q323" s="33"/>
      <c r="R323" s="10"/>
      <c r="S323" s="10"/>
    </row>
    <row r="324" customFormat="false" ht="11.25" hidden="false" customHeight="false" outlineLevel="0" collapsed="false">
      <c r="A324" s="16" t="n">
        <f aca="false">A323+1</f>
        <v>42691</v>
      </c>
      <c r="B324" s="17"/>
      <c r="C324" s="17"/>
      <c r="D324" s="17"/>
      <c r="E324" s="17"/>
      <c r="F324" s="17"/>
      <c r="G324" s="17"/>
      <c r="H324" s="17"/>
      <c r="I324" s="17"/>
      <c r="J324" s="18" t="n">
        <f aca="false">IF(OR(B324="",(WEEKDAY(A324,1)=1),(WEEKDAY(A324,1)=7), NOT(ISERROR(VLOOKUP($A324,'.'!$B$9:$B$21,1,0)))),0,'.'!$B$4)</f>
        <v>0</v>
      </c>
      <c r="K324" s="18" t="n">
        <f aca="false">(IF(TRIM(C324)="-",0,C324)-IF(TRIM(B324)="-",0,B324))+(IF(TRIM(D320)="-",0,D320)-IF(TRIM(D324)="-",0,D324))+(IF(TRIM(G324)="-",0,G324)-IF(TRIM(E320)="-",0,E320))+(IF(TRIM(I324)="-",0,I324)-IF(TRIM(H324)="-",0,H324))</f>
        <v>0</v>
      </c>
      <c r="L324" s="18" t="n">
        <f aca="false">IF(K324&gt;=J324,(IF((K324-J324)&gt;0.0075,K324-J324,0)),0) * IF(NOT(ISERROR(VLOOKUP($A324,'.'!$B$9:$B$21,1,0))),'.'!$E$4,IF((WEEKDAY($A324,1)=7),'.'!$C$4,IF((WEEKDAY($A324,1)=1),'.'!$D$4,1)))</f>
        <v>0</v>
      </c>
      <c r="M324" s="18" t="n">
        <f aca="false">IF(J324&gt;=K324,(IF((J324-K324)&gt;0.0075,J324-K324,0)),0)</f>
        <v>0</v>
      </c>
      <c r="N324" s="17" t="str">
        <f aca="false">IFERROR(VLOOKUP($A324,'.'!$B$9:$C$21,2,0),"")</f>
        <v/>
      </c>
      <c r="O324" s="23"/>
      <c r="P324" s="23"/>
      <c r="Q324" s="34"/>
      <c r="R324" s="10"/>
      <c r="S324" s="10"/>
    </row>
    <row r="325" customFormat="false" ht="11.25" hidden="false" customHeight="false" outlineLevel="0" collapsed="false">
      <c r="A325" s="16" t="n">
        <f aca="false">A324+1</f>
        <v>42692</v>
      </c>
      <c r="B325" s="17"/>
      <c r="C325" s="17"/>
      <c r="D325" s="17"/>
      <c r="E325" s="17"/>
      <c r="F325" s="17"/>
      <c r="G325" s="17"/>
      <c r="H325" s="17"/>
      <c r="I325" s="17"/>
      <c r="J325" s="18" t="n">
        <f aca="false">IF(OR(B325="",(WEEKDAY(A325,1)=1),(WEEKDAY(A325,1)=7), NOT(ISERROR(VLOOKUP($A325,'.'!$B$9:$B$21,1,0)))),0,'.'!$B$4)</f>
        <v>0</v>
      </c>
      <c r="K325" s="18" t="n">
        <f aca="false">(IF(TRIM(C325)="-",0,C325)-IF(TRIM(B325)="-",0,B325))+(IF(TRIM(D321)="-",0,D321)-IF(TRIM(D325)="-",0,D325))+(IF(TRIM(G325)="-",0,G325)-IF(TRIM(E321)="-",0,E321))+(IF(TRIM(I325)="-",0,I325)-IF(TRIM(H325)="-",0,H325))</f>
        <v>0</v>
      </c>
      <c r="L325" s="18" t="n">
        <f aca="false">IF(K325&gt;=J325,(IF((K325-J325)&gt;0.0075,K325-J325,0)),0) * IF(NOT(ISERROR(VLOOKUP($A325,'.'!$B$9:$B$21,1,0))),'.'!$E$4,IF((WEEKDAY($A325,1)=7),'.'!$C$4,IF((WEEKDAY($A325,1)=1),'.'!$D$4,1)))</f>
        <v>0</v>
      </c>
      <c r="M325" s="18" t="n">
        <f aca="false">IF(J325&gt;=K325,(IF((J325-K325)&gt;0.0075,J325-K325,0)),0)</f>
        <v>0</v>
      </c>
      <c r="N325" s="17" t="str">
        <f aca="false">IFERROR(VLOOKUP($A325,'.'!$B$9:$C$21,2,0),"")</f>
        <v/>
      </c>
      <c r="O325" s="7"/>
      <c r="P325" s="7"/>
      <c r="Q325" s="33"/>
      <c r="R325" s="10"/>
      <c r="S325" s="10"/>
    </row>
    <row r="326" customFormat="false" ht="11.25" hidden="false" customHeight="false" outlineLevel="0" collapsed="false">
      <c r="A326" s="16" t="n">
        <f aca="false">A325+1</f>
        <v>42693</v>
      </c>
      <c r="B326" s="17"/>
      <c r="C326" s="17"/>
      <c r="D326" s="17"/>
      <c r="E326" s="17"/>
      <c r="F326" s="17"/>
      <c r="G326" s="17"/>
      <c r="H326" s="17"/>
      <c r="I326" s="17"/>
      <c r="J326" s="18" t="n">
        <f aca="false">IF(OR(B326="",(WEEKDAY(A326,1)=1),(WEEKDAY(A326,1)=7), NOT(ISERROR(VLOOKUP($A326,'.'!$B$9:$B$21,1,0)))),0,'.'!$B$4)</f>
        <v>0</v>
      </c>
      <c r="K326" s="18" t="n">
        <f aca="false">(IF(TRIM(C326)="-",0,C326)-IF(TRIM(B326)="-",0,B326))+(IF(TRIM(D322)="-",0,D322)-IF(TRIM(D326)="-",0,D326))+(IF(TRIM(G326)="-",0,G326)-IF(TRIM(E322)="-",0,E322))+(IF(TRIM(I326)="-",0,I326)-IF(TRIM(H326)="-",0,H326))</f>
        <v>0</v>
      </c>
      <c r="L326" s="18" t="n">
        <f aca="false">IF(K326&gt;=J326,(IF((K326-J326)&gt;0.0075,K326-J326,0)),0) * IF(NOT(ISERROR(VLOOKUP($A326,'.'!$B$9:$B$21,1,0))),'.'!$E$4,IF((WEEKDAY($A326,1)=7),'.'!$C$4,IF((WEEKDAY($A326,1)=1),'.'!$D$4,1)))</f>
        <v>0</v>
      </c>
      <c r="M326" s="18" t="n">
        <f aca="false">IF(J326&gt;=K326,(IF((J326-K326)&gt;0.0075,J326-K326,0)),0)</f>
        <v>0</v>
      </c>
      <c r="N326" s="17" t="str">
        <f aca="false">IFERROR(VLOOKUP($A326,'.'!$B$9:$C$21,2,0),"")</f>
        <v/>
      </c>
      <c r="O326" s="23"/>
      <c r="P326" s="23"/>
      <c r="Q326" s="34"/>
      <c r="R326" s="10"/>
      <c r="S326" s="10"/>
    </row>
    <row r="327" customFormat="false" ht="11.25" hidden="false" customHeight="false" outlineLevel="0" collapsed="false">
      <c r="A327" s="16" t="n">
        <f aca="false">A326+1</f>
        <v>42694</v>
      </c>
      <c r="B327" s="17"/>
      <c r="C327" s="17"/>
      <c r="D327" s="17"/>
      <c r="E327" s="17"/>
      <c r="F327" s="17"/>
      <c r="G327" s="17"/>
      <c r="H327" s="17"/>
      <c r="I327" s="17"/>
      <c r="J327" s="18" t="n">
        <f aca="false">IF(OR(B327="",(WEEKDAY(A327,1)=1),(WEEKDAY(A327,1)=7), NOT(ISERROR(VLOOKUP($A327,'.'!$B$9:$B$21,1,0)))),0,'.'!$B$4)</f>
        <v>0</v>
      </c>
      <c r="K327" s="18" t="n">
        <f aca="false">(IF(TRIM(C327)="-",0,C327)-IF(TRIM(B327)="-",0,B327))+(IF(TRIM(D323)="-",0,D323)-IF(TRIM(D327)="-",0,D327))+(IF(TRIM(G327)="-",0,G327)-IF(TRIM(E323)="-",0,E323))+(IF(TRIM(I327)="-",0,I327)-IF(TRIM(H327)="-",0,H327))</f>
        <v>0</v>
      </c>
      <c r="L327" s="18" t="n">
        <f aca="false">IF(K327&gt;=J327,(IF((K327-J327)&gt;0.0075,K327-J327,0)),0) * IF(NOT(ISERROR(VLOOKUP($A327,'.'!$B$9:$B$21,1,0))),'.'!$E$4,IF((WEEKDAY($A327,1)=7),'.'!$C$4,IF((WEEKDAY($A327,1)=1),'.'!$D$4,1)))</f>
        <v>0</v>
      </c>
      <c r="M327" s="18" t="n">
        <f aca="false">IF(J327&gt;=K327,(IF((J327-K327)&gt;0.0075,J327-K327,0)),0)</f>
        <v>0</v>
      </c>
      <c r="N327" s="17" t="str">
        <f aca="false">IFERROR(VLOOKUP($A327,'.'!$B$9:$C$21,2,0),"")</f>
        <v/>
      </c>
      <c r="O327" s="10"/>
      <c r="P327" s="10"/>
      <c r="Q327" s="10"/>
      <c r="R327" s="10"/>
      <c r="S327" s="10"/>
    </row>
    <row r="328" customFormat="false" ht="11.25" hidden="false" customHeight="false" outlineLevel="0" collapsed="false">
      <c r="A328" s="16" t="n">
        <f aca="false">A327+1</f>
        <v>42695</v>
      </c>
      <c r="B328" s="17"/>
      <c r="C328" s="17"/>
      <c r="D328" s="17"/>
      <c r="E328" s="17"/>
      <c r="F328" s="17"/>
      <c r="G328" s="17"/>
      <c r="H328" s="17"/>
      <c r="I328" s="17"/>
      <c r="J328" s="18" t="n">
        <f aca="false">IF(OR(B328="",(WEEKDAY(A328,1)=1),(WEEKDAY(A328,1)=7), NOT(ISERROR(VLOOKUP($A328,'.'!$B$9:$B$21,1,0)))),0,'.'!$B$4)</f>
        <v>0</v>
      </c>
      <c r="K328" s="18" t="n">
        <f aca="false">(IF(TRIM(C328)="-",0,C328)-IF(TRIM(B328)="-",0,B328))+(IF(TRIM(D324)="-",0,D324)-IF(TRIM(D328)="-",0,D328))+(IF(TRIM(G328)="-",0,G328)-IF(TRIM(E324)="-",0,E324))+(IF(TRIM(I328)="-",0,I328)-IF(TRIM(H328)="-",0,H328))</f>
        <v>0</v>
      </c>
      <c r="L328" s="18" t="n">
        <f aca="false">IF(K328&gt;=J328,(IF((K328-J328)&gt;0.0075,K328-J328,0)),0) * IF(NOT(ISERROR(VLOOKUP($A328,'.'!$B$9:$B$21,1,0))),'.'!$E$4,IF((WEEKDAY($A328,1)=7),'.'!$C$4,IF((WEEKDAY($A328,1)=1),'.'!$D$4,1)))</f>
        <v>0</v>
      </c>
      <c r="M328" s="18" t="n">
        <f aca="false">IF(J328&gt;=K328,(IF((J328-K328)&gt;0.0075,J328-K328,0)),0)</f>
        <v>0</v>
      </c>
      <c r="N328" s="17" t="str">
        <f aca="false">IFERROR(VLOOKUP($A328,'.'!$B$9:$C$21,2,0),"")</f>
        <v/>
      </c>
      <c r="O328" s="10"/>
      <c r="P328" s="10"/>
      <c r="Q328" s="10"/>
      <c r="R328" s="10"/>
      <c r="S328" s="10"/>
    </row>
    <row r="329" customFormat="false" ht="11.25" hidden="false" customHeight="false" outlineLevel="0" collapsed="false">
      <c r="A329" s="16" t="n">
        <f aca="false">A328+1</f>
        <v>42696</v>
      </c>
      <c r="B329" s="17"/>
      <c r="C329" s="17"/>
      <c r="D329" s="17"/>
      <c r="E329" s="17"/>
      <c r="F329" s="17"/>
      <c r="G329" s="17"/>
      <c r="H329" s="17"/>
      <c r="I329" s="17"/>
      <c r="J329" s="18" t="n">
        <f aca="false">IF(OR(B329="",(WEEKDAY(A329,1)=1),(WEEKDAY(A329,1)=7), NOT(ISERROR(VLOOKUP($A329,'.'!$B$9:$B$21,1,0)))),0,'.'!$B$4)</f>
        <v>0</v>
      </c>
      <c r="K329" s="18" t="n">
        <f aca="false">(IF(TRIM(C329)="-",0,C329)-IF(TRIM(B329)="-",0,B329))+(IF(TRIM(D325)="-",0,D325)-IF(TRIM(D329)="-",0,D329))+(IF(TRIM(G329)="-",0,G329)-IF(TRIM(E325)="-",0,E325))+(IF(TRIM(I329)="-",0,I329)-IF(TRIM(H329)="-",0,H329))</f>
        <v>0</v>
      </c>
      <c r="L329" s="18" t="n">
        <f aca="false">IF(K329&gt;=J329,(IF((K329-J329)&gt;0.0075,K329-J329,0)),0) * IF(NOT(ISERROR(VLOOKUP($A329,'.'!$B$9:$B$21,1,0))),'.'!$E$4,IF((WEEKDAY($A329,1)=7),'.'!$C$4,IF((WEEKDAY($A329,1)=1),'.'!$D$4,1)))</f>
        <v>0</v>
      </c>
      <c r="M329" s="18" t="n">
        <f aca="false">IF(J329&gt;=K329,(IF((J329-K329)&gt;0.0075,J329-K329,0)),0)</f>
        <v>0</v>
      </c>
      <c r="N329" s="17" t="str">
        <f aca="false">IFERROR(VLOOKUP($A329,'.'!$B$9:$C$21,2,0),"")</f>
        <v/>
      </c>
      <c r="O329" s="7"/>
      <c r="P329" s="7"/>
      <c r="Q329" s="33"/>
      <c r="R329" s="10"/>
      <c r="S329" s="10"/>
    </row>
    <row r="330" customFormat="false" ht="11.25" hidden="false" customHeight="false" outlineLevel="0" collapsed="false">
      <c r="A330" s="16" t="n">
        <f aca="false">A329+1</f>
        <v>42697</v>
      </c>
      <c r="B330" s="17"/>
      <c r="C330" s="17"/>
      <c r="D330" s="17"/>
      <c r="E330" s="17"/>
      <c r="F330" s="17"/>
      <c r="G330" s="17"/>
      <c r="H330" s="17"/>
      <c r="I330" s="17"/>
      <c r="J330" s="18" t="n">
        <f aca="false">IF(OR(B330="",(WEEKDAY(A330,1)=1),(WEEKDAY(A330,1)=7), NOT(ISERROR(VLOOKUP($A330,'.'!$B$9:$B$21,1,0)))),0,'.'!$B$4)</f>
        <v>0</v>
      </c>
      <c r="K330" s="18" t="n">
        <f aca="false">(IF(TRIM(C330)="-",0,C330)-IF(TRIM(B330)="-",0,B330))+(IF(TRIM(D326)="-",0,D326)-IF(TRIM(D330)="-",0,D330))+(IF(TRIM(G330)="-",0,G330)-IF(TRIM(E326)="-",0,E326))+(IF(TRIM(I330)="-",0,I330)-IF(TRIM(H330)="-",0,H330))</f>
        <v>0</v>
      </c>
      <c r="L330" s="18" t="n">
        <f aca="false">IF(K330&gt;=J330,(IF((K330-J330)&gt;0.0075,K330-J330,0)),0) * IF(NOT(ISERROR(VLOOKUP($A330,'.'!$B$9:$B$21,1,0))),'.'!$E$4,IF((WEEKDAY($A330,1)=7),'.'!$C$4,IF((WEEKDAY($A330,1)=1),'.'!$D$4,1)))</f>
        <v>0</v>
      </c>
      <c r="M330" s="18" t="n">
        <f aca="false">IF(J330&gt;=K330,(IF((J330-K330)&gt;0.0075,J330-K330,0)),0)</f>
        <v>0</v>
      </c>
      <c r="N330" s="17" t="str">
        <f aca="false">IFERROR(VLOOKUP($A330,'.'!$B$9:$C$21,2,0),"")</f>
        <v/>
      </c>
      <c r="O330" s="7"/>
      <c r="P330" s="7"/>
      <c r="Q330" s="33"/>
      <c r="R330" s="10"/>
      <c r="S330" s="10"/>
    </row>
    <row r="331" customFormat="false" ht="11.25" hidden="false" customHeight="false" outlineLevel="0" collapsed="false">
      <c r="A331" s="16" t="n">
        <f aca="false">A330+1</f>
        <v>42698</v>
      </c>
      <c r="B331" s="17"/>
      <c r="C331" s="17"/>
      <c r="D331" s="17"/>
      <c r="E331" s="17"/>
      <c r="F331" s="17"/>
      <c r="G331" s="17"/>
      <c r="H331" s="17"/>
      <c r="I331" s="17"/>
      <c r="J331" s="18" t="n">
        <f aca="false">IF(OR(B331="",(WEEKDAY(A331,1)=1),(WEEKDAY(A331,1)=7), NOT(ISERROR(VLOOKUP($A331,'.'!$B$9:$B$21,1,0)))),0,'.'!$B$4)</f>
        <v>0</v>
      </c>
      <c r="K331" s="18" t="n">
        <f aca="false">(IF(TRIM(C331)="-",0,C331)-IF(TRIM(B331)="-",0,B331))+(IF(TRIM(D327)="-",0,D327)-IF(TRIM(D331)="-",0,D331))+(IF(TRIM(G331)="-",0,G331)-IF(TRIM(E327)="-",0,E327))+(IF(TRIM(I331)="-",0,I331)-IF(TRIM(H331)="-",0,H331))</f>
        <v>0</v>
      </c>
      <c r="L331" s="18" t="n">
        <f aca="false">IF(K331&gt;=J331,(IF((K331-J331)&gt;0.0075,K331-J331,0)),0) * IF(NOT(ISERROR(VLOOKUP($A331,'.'!$B$9:$B$21,1,0))),'.'!$E$4,IF((WEEKDAY($A331,1)=7),'.'!$C$4,IF((WEEKDAY($A331,1)=1),'.'!$D$4,1)))</f>
        <v>0</v>
      </c>
      <c r="M331" s="18" t="n">
        <f aca="false">IF(J331&gt;=K331,(IF((J331-K331)&gt;0.0075,J331-K331,0)),0)</f>
        <v>0</v>
      </c>
      <c r="N331" s="17" t="str">
        <f aca="false">IFERROR(VLOOKUP($A331,'.'!$B$9:$C$21,2,0),"")</f>
        <v/>
      </c>
      <c r="O331" s="23"/>
      <c r="P331" s="23"/>
      <c r="Q331" s="34"/>
      <c r="R331" s="10"/>
      <c r="S331" s="10"/>
    </row>
    <row r="332" customFormat="false" ht="11.25" hidden="false" customHeight="false" outlineLevel="0" collapsed="false">
      <c r="A332" s="16" t="n">
        <f aca="false">A331+1</f>
        <v>42699</v>
      </c>
      <c r="B332" s="17"/>
      <c r="C332" s="17"/>
      <c r="D332" s="17"/>
      <c r="E332" s="17"/>
      <c r="F332" s="17"/>
      <c r="G332" s="17"/>
      <c r="H332" s="17"/>
      <c r="I332" s="17"/>
      <c r="J332" s="18" t="n">
        <f aca="false">IF(OR(B332="",(WEEKDAY(A332,1)=1),(WEEKDAY(A332,1)=7), NOT(ISERROR(VLOOKUP($A332,'.'!$B$9:$B$21,1,0)))),0,'.'!$B$4)</f>
        <v>0</v>
      </c>
      <c r="K332" s="18" t="n">
        <f aca="false">(IF(TRIM(C332)="-",0,C332)-IF(TRIM(B332)="-",0,B332))+(IF(TRIM(D328)="-",0,D328)-IF(TRIM(D332)="-",0,D332))+(IF(TRIM(G332)="-",0,G332)-IF(TRIM(E328)="-",0,E328))+(IF(TRIM(I332)="-",0,I332)-IF(TRIM(H332)="-",0,H332))</f>
        <v>0</v>
      </c>
      <c r="L332" s="18" t="n">
        <f aca="false">IF(K332&gt;=J332,(IF((K332-J332)&gt;0.0075,K332-J332,0)),0) * IF(NOT(ISERROR(VLOOKUP($A332,'.'!$B$9:$B$21,1,0))),'.'!$E$4,IF((WEEKDAY($A332,1)=7),'.'!$C$4,IF((WEEKDAY($A332,1)=1),'.'!$D$4,1)))</f>
        <v>0</v>
      </c>
      <c r="M332" s="18" t="n">
        <f aca="false">IF(J332&gt;=K332,(IF((J332-K332)&gt;0.0075,J332-K332,0)),0)</f>
        <v>0</v>
      </c>
      <c r="N332" s="17" t="str">
        <f aca="false">IFERROR(VLOOKUP($A332,'.'!$B$9:$C$21,2,0),"")</f>
        <v/>
      </c>
      <c r="O332" s="7"/>
      <c r="P332" s="7"/>
      <c r="Q332" s="33"/>
      <c r="R332" s="10"/>
      <c r="S332" s="10"/>
    </row>
    <row r="333" customFormat="false" ht="11.25" hidden="false" customHeight="false" outlineLevel="0" collapsed="false">
      <c r="A333" s="16" t="n">
        <f aca="false">A332+1</f>
        <v>42700</v>
      </c>
      <c r="B333" s="17"/>
      <c r="C333" s="17"/>
      <c r="D333" s="17"/>
      <c r="E333" s="17"/>
      <c r="F333" s="17"/>
      <c r="G333" s="17"/>
      <c r="H333" s="17"/>
      <c r="I333" s="17"/>
      <c r="J333" s="18" t="n">
        <f aca="false">IF(OR(B333="",(WEEKDAY(A333,1)=1),(WEEKDAY(A333,1)=7), NOT(ISERROR(VLOOKUP($A333,'.'!$B$9:$B$21,1,0)))),0,'.'!$B$4)</f>
        <v>0</v>
      </c>
      <c r="K333" s="18" t="n">
        <f aca="false">(IF(TRIM(C333)="-",0,C333)-IF(TRIM(B333)="-",0,B333))+(IF(TRIM(D329)="-",0,D329)-IF(TRIM(D333)="-",0,D333))+(IF(TRIM(G333)="-",0,G333)-IF(TRIM(E329)="-",0,E329))+(IF(TRIM(I333)="-",0,I333)-IF(TRIM(H333)="-",0,H333))</f>
        <v>0</v>
      </c>
      <c r="L333" s="18" t="n">
        <f aca="false">IF(K333&gt;=J333,(IF((K333-J333)&gt;0.0075,K333-J333,0)),0) * IF(NOT(ISERROR(VLOOKUP($A333,'.'!$B$9:$B$21,1,0))),'.'!$E$4,IF((WEEKDAY($A333,1)=7),'.'!$C$4,IF((WEEKDAY($A333,1)=1),'.'!$D$4,1)))</f>
        <v>0</v>
      </c>
      <c r="M333" s="18" t="n">
        <f aca="false">IF(J333&gt;=K333,(IF((J333-K333)&gt;0.0075,J333-K333,0)),0)</f>
        <v>0</v>
      </c>
      <c r="N333" s="17" t="str">
        <f aca="false">IFERROR(VLOOKUP($A333,'.'!$B$9:$C$21,2,0),"")</f>
        <v/>
      </c>
      <c r="O333" s="23"/>
      <c r="P333" s="23"/>
      <c r="Q333" s="34"/>
      <c r="R333" s="10"/>
      <c r="S333" s="10"/>
    </row>
    <row r="334" customFormat="false" ht="11.25" hidden="false" customHeight="false" outlineLevel="0" collapsed="false">
      <c r="A334" s="16" t="n">
        <f aca="false">A333+1</f>
        <v>42701</v>
      </c>
      <c r="B334" s="17"/>
      <c r="C334" s="17"/>
      <c r="D334" s="17"/>
      <c r="E334" s="17"/>
      <c r="F334" s="17"/>
      <c r="G334" s="17"/>
      <c r="H334" s="17"/>
      <c r="I334" s="17"/>
      <c r="J334" s="18" t="n">
        <f aca="false">IF(OR(B334="",(WEEKDAY(A334,1)=1),(WEEKDAY(A334,1)=7), NOT(ISERROR(VLOOKUP($A334,'.'!$B$9:$B$21,1,0)))),0,'.'!$B$4)</f>
        <v>0</v>
      </c>
      <c r="K334" s="18" t="n">
        <f aca="false">(IF(TRIM(C334)="-",0,C334)-IF(TRIM(B334)="-",0,B334))+(IF(TRIM(D330)="-",0,D330)-IF(TRIM(D334)="-",0,D334))+(IF(TRIM(G334)="-",0,G334)-IF(TRIM(E330)="-",0,E330))+(IF(TRIM(I334)="-",0,I334)-IF(TRIM(H334)="-",0,H334))</f>
        <v>0</v>
      </c>
      <c r="L334" s="18" t="n">
        <f aca="false">IF(K334&gt;=J334,(IF((K334-J334)&gt;0.0075,K334-J334,0)),0) * IF(NOT(ISERROR(VLOOKUP($A334,'.'!$B$9:$B$21,1,0))),'.'!$E$4,IF((WEEKDAY($A334,1)=7),'.'!$C$4,IF((WEEKDAY($A334,1)=1),'.'!$D$4,1)))</f>
        <v>0</v>
      </c>
      <c r="M334" s="18" t="n">
        <f aca="false">IF(J334&gt;=K334,(IF((J334-K334)&gt;0.0075,J334-K334,0)),0)</f>
        <v>0</v>
      </c>
      <c r="N334" s="17" t="str">
        <f aca="false">IFERROR(VLOOKUP($A334,'.'!$B$9:$C$21,2,0),"")</f>
        <v/>
      </c>
      <c r="O334" s="10"/>
      <c r="P334" s="10"/>
      <c r="Q334" s="10"/>
      <c r="R334" s="10"/>
      <c r="S334" s="10"/>
    </row>
    <row r="335" customFormat="false" ht="11.25" hidden="false" customHeight="false" outlineLevel="0" collapsed="false">
      <c r="A335" s="16" t="n">
        <f aca="false">A334+1</f>
        <v>42702</v>
      </c>
      <c r="B335" s="17"/>
      <c r="C335" s="17"/>
      <c r="D335" s="17"/>
      <c r="E335" s="17"/>
      <c r="F335" s="17"/>
      <c r="G335" s="17"/>
      <c r="H335" s="17"/>
      <c r="I335" s="17"/>
      <c r="J335" s="18" t="n">
        <f aca="false">IF(OR(B335="",(WEEKDAY(A335,1)=1),(WEEKDAY(A335,1)=7), NOT(ISERROR(VLOOKUP($A335,'.'!$B$9:$B$21,1,0)))),0,'.'!$B$4)</f>
        <v>0</v>
      </c>
      <c r="K335" s="18" t="n">
        <f aca="false">(IF(TRIM(C335)="-",0,C335)-IF(TRIM(B335)="-",0,B335))+(IF(TRIM(D331)="-",0,D331)-IF(TRIM(D335)="-",0,D335))+(IF(TRIM(G335)="-",0,G335)-IF(TRIM(E331)="-",0,E331))+(IF(TRIM(I335)="-",0,I335)-IF(TRIM(H335)="-",0,H335))</f>
        <v>0</v>
      </c>
      <c r="L335" s="18" t="n">
        <f aca="false">IF(K335&gt;=J335,(IF((K335-J335)&gt;0.0075,K335-J335,0)),0) * IF(NOT(ISERROR(VLOOKUP($A335,'.'!$B$9:$B$21,1,0))),'.'!$E$4,IF((WEEKDAY($A335,1)=7),'.'!$C$4,IF((WEEKDAY($A335,1)=1),'.'!$D$4,1)))</f>
        <v>0</v>
      </c>
      <c r="M335" s="18" t="n">
        <f aca="false">IF(J335&gt;=K335,(IF((J335-K335)&gt;0.0075,J335-K335,0)),0)</f>
        <v>0</v>
      </c>
      <c r="N335" s="17" t="str">
        <f aca="false">IFERROR(VLOOKUP($A335,'.'!$B$9:$C$21,2,0),"")</f>
        <v/>
      </c>
      <c r="O335" s="23" t="n">
        <f aca="false">SUM(L307:L336)</f>
        <v>0</v>
      </c>
      <c r="P335" s="23" t="n">
        <f aca="false">SUM(M307:M336)</f>
        <v>0</v>
      </c>
      <c r="Q335" s="8" t="n">
        <f aca="false">IF(O335&gt;P335,1,0)</f>
        <v>0</v>
      </c>
      <c r="R335" s="10"/>
      <c r="S335" s="8" t="n">
        <f aca="false">IF(Q335=S305,Q335,IF(S306&gt;Q336,S305,Q335))</f>
        <v>1</v>
      </c>
    </row>
    <row r="336" customFormat="false" ht="11.25" hidden="false" customHeight="false" outlineLevel="0" collapsed="false">
      <c r="A336" s="16" t="n">
        <f aca="false">A335+1</f>
        <v>42703</v>
      </c>
      <c r="B336" s="17"/>
      <c r="C336" s="17"/>
      <c r="D336" s="17"/>
      <c r="E336" s="17"/>
      <c r="F336" s="17"/>
      <c r="G336" s="17"/>
      <c r="H336" s="17"/>
      <c r="I336" s="17"/>
      <c r="J336" s="18" t="n">
        <f aca="false">IF(OR(B336="",(WEEKDAY(A336,1)=1),(WEEKDAY(A336,1)=7), NOT(ISERROR(VLOOKUP($A336,'.'!$B$9:$B$21,1,0)))),0,'.'!$B$4)</f>
        <v>0</v>
      </c>
      <c r="K336" s="18" t="n">
        <f aca="false">(IF(TRIM(C336)="-",0,C336)-IF(TRIM(B336)="-",0,B336))+(IF(TRIM(D332)="-",0,D332)-IF(TRIM(D336)="-",0,D336))+(IF(TRIM(G336)="-",0,G336)-IF(TRIM(E332)="-",0,E332))+(IF(TRIM(I336)="-",0,I336)-IF(TRIM(H336)="-",0,H336))</f>
        <v>0</v>
      </c>
      <c r="L336" s="18" t="n">
        <f aca="false">IF(K336&gt;=J336,(IF((K336-J336)&gt;0.0075,K336-J336,0)),0) * IF(NOT(ISERROR(VLOOKUP($A336,'.'!$B$9:$B$21,1,0))),'.'!$E$4,IF((WEEKDAY($A336,1)=7),'.'!$C$4,IF((WEEKDAY($A336,1)=1),'.'!$D$4,1)))</f>
        <v>0</v>
      </c>
      <c r="M336" s="18" t="n">
        <f aca="false">IF(J336&gt;=K336,(IF((J336-K336)&gt;0.0075,J336-K336,0)),0)</f>
        <v>0</v>
      </c>
      <c r="N336" s="17" t="str">
        <f aca="false">IFERROR(VLOOKUP($A336,'.'!$B$9:$C$21,2,0),"")</f>
        <v/>
      </c>
      <c r="O336" s="23" t="n">
        <f aca="false">SUM(L308:L337)</f>
        <v>0</v>
      </c>
      <c r="P336" s="23" t="n">
        <f aca="false">SUM(M308:M337)</f>
        <v>0</v>
      </c>
      <c r="Q336" s="8" t="n">
        <f aca="false">IF(O336&gt;P336,1,0)</f>
        <v>0</v>
      </c>
      <c r="R336" s="10"/>
      <c r="S336" s="8" t="n">
        <f aca="false">IF(Q336=S306,Q336,IF(S307&gt;Q337,S306,Q336))</f>
        <v>1</v>
      </c>
    </row>
    <row r="337" customFormat="false" ht="11.25" hidden="false" customHeight="false" outlineLevel="0" collapsed="false">
      <c r="A337" s="16" t="n">
        <f aca="false">A336+1</f>
        <v>42704</v>
      </c>
      <c r="B337" s="17"/>
      <c r="C337" s="17"/>
      <c r="D337" s="17"/>
      <c r="E337" s="17"/>
      <c r="F337" s="17"/>
      <c r="G337" s="17"/>
      <c r="H337" s="17"/>
      <c r="I337" s="17"/>
      <c r="J337" s="18" t="n">
        <f aca="false">IF(OR(B337="",(WEEKDAY(A337,1)=1),(WEEKDAY(A337,1)=7), NOT(ISERROR(VLOOKUP($A337,'.'!$B$9:$B$21,1,0)))),0,'.'!$B$4)</f>
        <v>0</v>
      </c>
      <c r="K337" s="18" t="n">
        <f aca="false">(IF(TRIM(C337)="-",0,C337)-IF(TRIM(B337)="-",0,B337))+(IF(TRIM(D333)="-",0,D333)-IF(TRIM(D337)="-",0,D337))+(IF(TRIM(G337)="-",0,G337)-IF(TRIM(E333)="-",0,E333))+(IF(TRIM(I337)="-",0,I337)-IF(TRIM(H337)="-",0,H337))</f>
        <v>0</v>
      </c>
      <c r="L337" s="18" t="n">
        <f aca="false">IF(K337&gt;=J337,(IF((K337-J337)&gt;0.0075,K337-J337,0)),0) * IF(NOT(ISERROR(VLOOKUP($A337,'.'!$B$9:$B$21,1,0))),'.'!$E$4,IF((WEEKDAY($A337,1)=7),'.'!$C$4,IF((WEEKDAY($A337,1)=1),'.'!$D$4,1)))</f>
        <v>0</v>
      </c>
      <c r="M337" s="18" t="n">
        <f aca="false">IF(J337&gt;=K337,(IF((J337-K337)&gt;0.0075,J337-K337,0)),0)</f>
        <v>0</v>
      </c>
      <c r="N337" s="17" t="str">
        <f aca="false">IFERROR(VLOOKUP($A337,'.'!$B$9:$C$21,2,0),"")</f>
        <v/>
      </c>
      <c r="O337" s="39" t="s">
        <v>15</v>
      </c>
      <c r="P337" s="39"/>
      <c r="Q337" s="37" t="n">
        <f aca="false">IF(O336&gt;P336,O336-P336,P336-O336)</f>
        <v>0</v>
      </c>
      <c r="R337" s="36" t="s">
        <v>16</v>
      </c>
      <c r="S337" s="37" t="n">
        <f aca="false">IF(Q336=S306,S307+Q337,IF(S307&gt;Q337,S307-Q337,Q337-S307))</f>
        <v>0.243055555555554</v>
      </c>
    </row>
    <row r="338" customFormat="false" ht="11.25" hidden="false" customHeight="false" outlineLevel="0" collapsed="false">
      <c r="A338" s="16" t="n">
        <f aca="false">A337+1</f>
        <v>42705</v>
      </c>
      <c r="B338" s="17"/>
      <c r="C338" s="17"/>
      <c r="D338" s="17"/>
      <c r="E338" s="17"/>
      <c r="F338" s="17"/>
      <c r="G338" s="17"/>
      <c r="H338" s="17"/>
      <c r="I338" s="17"/>
      <c r="J338" s="18" t="n">
        <f aca="false">IF(OR(B338="",(WEEKDAY(A338,1)=1),(WEEKDAY(A338,1)=7), NOT(ISERROR(VLOOKUP($A338,'.'!$B$9:$B$21,1,0)))),0,'.'!$B$4)</f>
        <v>0</v>
      </c>
      <c r="K338" s="18" t="n">
        <f aca="false">(IF(TRIM(C338)="-",0,C338)-IF(TRIM(B338)="-",0,B338))+(IF(TRIM(D334)="-",0,D334)-IF(TRIM(D338)="-",0,D338))+(IF(TRIM(G338)="-",0,G338)-IF(TRIM(E334)="-",0,E334))+(IF(TRIM(I338)="-",0,I338)-IF(TRIM(H338)="-",0,H338))</f>
        <v>0</v>
      </c>
      <c r="L338" s="18" t="n">
        <f aca="false">IF(K338&gt;=J338,(IF((K338-J338)&gt;0.0075,K338-J338,0)),0) * IF(NOT(ISERROR(VLOOKUP($A338,'.'!$B$9:$B$21,1,0))),'.'!$E$4,IF((WEEKDAY($A338,1)=7),'.'!$C$4,IF((WEEKDAY($A338,1)=1),'.'!$D$4,1)))</f>
        <v>0</v>
      </c>
      <c r="M338" s="18" t="n">
        <f aca="false">IF(J338&gt;=K338,(IF((J338-K338)&gt;0.0075,J338-K338,0)),0)</f>
        <v>0</v>
      </c>
      <c r="N338" s="17" t="str">
        <f aca="false">IFERROR(VLOOKUP($A338,'.'!$B$9:$C$21,2,0),"")</f>
        <v/>
      </c>
      <c r="O338" s="23"/>
      <c r="P338" s="23"/>
      <c r="Q338" s="34"/>
      <c r="R338" s="10"/>
      <c r="S338" s="10"/>
    </row>
    <row r="339" customFormat="false" ht="11.25" hidden="false" customHeight="false" outlineLevel="0" collapsed="false">
      <c r="A339" s="16" t="n">
        <f aca="false">A338+1</f>
        <v>42706</v>
      </c>
      <c r="B339" s="17"/>
      <c r="C339" s="17"/>
      <c r="D339" s="17"/>
      <c r="E339" s="17"/>
      <c r="F339" s="17"/>
      <c r="G339" s="17"/>
      <c r="H339" s="17"/>
      <c r="I339" s="17"/>
      <c r="J339" s="18" t="n">
        <f aca="false">IF(OR(B339="",(WEEKDAY(A339,1)=1),(WEEKDAY(A339,1)=7), NOT(ISERROR(VLOOKUP($A339,'.'!$B$9:$B$21,1,0)))),0,'.'!$B$4)</f>
        <v>0</v>
      </c>
      <c r="K339" s="18" t="n">
        <f aca="false">(IF(TRIM(C339)="-",0,C339)-IF(TRIM(B339)="-",0,B339))+(IF(TRIM(D335)="-",0,D335)-IF(TRIM(D339)="-",0,D339))+(IF(TRIM(G339)="-",0,G339)-IF(TRIM(E335)="-",0,E335))+(IF(TRIM(I339)="-",0,I339)-IF(TRIM(H339)="-",0,H339))</f>
        <v>0</v>
      </c>
      <c r="L339" s="18" t="n">
        <f aca="false">IF(K339&gt;=J339,(IF((K339-J339)&gt;0.0075,K339-J339,0)),0) * IF(NOT(ISERROR(VLOOKUP($A339,'.'!$B$9:$B$21,1,0))),'.'!$E$4,IF((WEEKDAY($A339,1)=7),'.'!$C$4,IF((WEEKDAY($A339,1)=1),'.'!$D$4,1)))</f>
        <v>0</v>
      </c>
      <c r="M339" s="18" t="n">
        <f aca="false">IF(J339&gt;=K339,(IF((J339-K339)&gt;0.0075,J339-K339,0)),0)</f>
        <v>0</v>
      </c>
      <c r="N339" s="17" t="str">
        <f aca="false">IFERROR(VLOOKUP($A339,'.'!$B$9:$C$21,2,0),"")</f>
        <v/>
      </c>
      <c r="O339" s="7"/>
      <c r="P339" s="7"/>
      <c r="Q339" s="33"/>
      <c r="R339" s="10"/>
      <c r="S339" s="10"/>
    </row>
    <row r="340" customFormat="false" ht="11.25" hidden="false" customHeight="false" outlineLevel="0" collapsed="false">
      <c r="A340" s="16" t="n">
        <f aca="false">A339+1</f>
        <v>42707</v>
      </c>
      <c r="B340" s="17"/>
      <c r="C340" s="17"/>
      <c r="D340" s="17"/>
      <c r="E340" s="17"/>
      <c r="F340" s="17"/>
      <c r="G340" s="17"/>
      <c r="H340" s="17"/>
      <c r="I340" s="17"/>
      <c r="J340" s="18" t="n">
        <f aca="false">IF(OR(B340="",(WEEKDAY(A340,1)=1),(WEEKDAY(A340,1)=7), NOT(ISERROR(VLOOKUP($A340,'.'!$B$9:$B$21,1,0)))),0,'.'!$B$4)</f>
        <v>0</v>
      </c>
      <c r="K340" s="18" t="n">
        <f aca="false">(IF(TRIM(C340)="-",0,C340)-IF(TRIM(B340)="-",0,B340))+(IF(TRIM(D336)="-",0,D336)-IF(TRIM(D340)="-",0,D340))+(IF(TRIM(G340)="-",0,G340)-IF(TRIM(E336)="-",0,E336))+(IF(TRIM(I340)="-",0,I340)-IF(TRIM(H340)="-",0,H340))</f>
        <v>0</v>
      </c>
      <c r="L340" s="18" t="n">
        <f aca="false">IF(K340&gt;=J340,(IF((K340-J340)&gt;0.0075,K340-J340,0)),0) * IF(NOT(ISERROR(VLOOKUP($A340,'.'!$B$9:$B$21,1,0))),'.'!$E$4,IF((WEEKDAY($A340,1)=7),'.'!$C$4,IF((WEEKDAY($A340,1)=1),'.'!$D$4,1)))</f>
        <v>0</v>
      </c>
      <c r="M340" s="18" t="n">
        <f aca="false">IF(J340&gt;=K340,(IF((J340-K340)&gt;0.0075,J340-K340,0)),0)</f>
        <v>0</v>
      </c>
      <c r="N340" s="17" t="str">
        <f aca="false">IFERROR(VLOOKUP($A340,'.'!$B$9:$C$21,2,0),"")</f>
        <v/>
      </c>
      <c r="O340" s="23"/>
      <c r="P340" s="23"/>
      <c r="Q340" s="34"/>
      <c r="R340" s="10"/>
      <c r="S340" s="10"/>
    </row>
    <row r="341" customFormat="false" ht="11.25" hidden="false" customHeight="false" outlineLevel="0" collapsed="false">
      <c r="A341" s="16" t="n">
        <f aca="false">A340+1</f>
        <v>42708</v>
      </c>
      <c r="B341" s="17"/>
      <c r="C341" s="17"/>
      <c r="D341" s="17"/>
      <c r="E341" s="17"/>
      <c r="F341" s="17"/>
      <c r="G341" s="17"/>
      <c r="H341" s="17"/>
      <c r="I341" s="17"/>
      <c r="J341" s="18" t="n">
        <f aca="false">IF(OR(B341="",(WEEKDAY(A341,1)=1),(WEEKDAY(A341,1)=7), NOT(ISERROR(VLOOKUP($A341,'.'!$B$9:$B$21,1,0)))),0,'.'!$B$4)</f>
        <v>0</v>
      </c>
      <c r="K341" s="18" t="n">
        <f aca="false">(IF(TRIM(C341)="-",0,C341)-IF(TRIM(B341)="-",0,B341))+(IF(TRIM(D337)="-",0,D337)-IF(TRIM(D341)="-",0,D341))+(IF(TRIM(G341)="-",0,G341)-IF(TRIM(E337)="-",0,E337))+(IF(TRIM(I341)="-",0,I341)-IF(TRIM(H341)="-",0,H341))</f>
        <v>0</v>
      </c>
      <c r="L341" s="18" t="n">
        <f aca="false">IF(K341&gt;=J341,(IF((K341-J341)&gt;0.0075,K341-J341,0)),0) * IF(NOT(ISERROR(VLOOKUP($A341,'.'!$B$9:$B$21,1,0))),'.'!$E$4,IF((WEEKDAY($A341,1)=7),'.'!$C$4,IF((WEEKDAY($A341,1)=1),'.'!$D$4,1)))</f>
        <v>0</v>
      </c>
      <c r="M341" s="18" t="n">
        <f aca="false">IF(J341&gt;=K341,(IF((J341-K341)&gt;0.0075,J341-K341,0)),0)</f>
        <v>0</v>
      </c>
      <c r="N341" s="17" t="str">
        <f aca="false">IFERROR(VLOOKUP($A341,'.'!$B$9:$C$21,2,0),"")</f>
        <v/>
      </c>
      <c r="O341" s="10"/>
      <c r="P341" s="10"/>
      <c r="Q341" s="10"/>
      <c r="R341" s="10"/>
      <c r="S341" s="10"/>
    </row>
    <row r="342" customFormat="false" ht="11.25" hidden="false" customHeight="false" outlineLevel="0" collapsed="false">
      <c r="A342" s="16" t="n">
        <f aca="false">A341+1</f>
        <v>42709</v>
      </c>
      <c r="B342" s="17"/>
      <c r="C342" s="17"/>
      <c r="D342" s="17"/>
      <c r="E342" s="17"/>
      <c r="F342" s="17"/>
      <c r="G342" s="17"/>
      <c r="H342" s="17"/>
      <c r="I342" s="17"/>
      <c r="J342" s="18" t="n">
        <f aca="false">IF(OR(B342="",(WEEKDAY(A342,1)=1),(WEEKDAY(A342,1)=7), NOT(ISERROR(VLOOKUP($A342,'.'!$B$9:$B$21,1,0)))),0,'.'!$B$4)</f>
        <v>0</v>
      </c>
      <c r="K342" s="18" t="n">
        <f aca="false">(IF(TRIM(C342)="-",0,C342)-IF(TRIM(B342)="-",0,B342))+(IF(TRIM(D338)="-",0,D338)-IF(TRIM(D342)="-",0,D342))+(IF(TRIM(G342)="-",0,G342)-IF(TRIM(E338)="-",0,E338))+(IF(TRIM(I342)="-",0,I342)-IF(TRIM(H342)="-",0,H342))</f>
        <v>0</v>
      </c>
      <c r="L342" s="18" t="n">
        <f aca="false">IF(K342&gt;=J342,(IF((K342-J342)&gt;0.0075,K342-J342,0)),0) * IF(NOT(ISERROR(VLOOKUP($A342,'.'!$B$9:$B$21,1,0))),'.'!$E$4,IF((WEEKDAY($A342,1)=7),'.'!$C$4,IF((WEEKDAY($A342,1)=1),'.'!$D$4,1)))</f>
        <v>0</v>
      </c>
      <c r="M342" s="18" t="n">
        <f aca="false">IF(J342&gt;=K342,(IF((J342-K342)&gt;0.0075,J342-K342,0)),0)</f>
        <v>0</v>
      </c>
      <c r="N342" s="17" t="str">
        <f aca="false">IFERROR(VLOOKUP($A342,'.'!$B$9:$C$21,2,0),"")</f>
        <v/>
      </c>
      <c r="O342" s="10"/>
      <c r="P342" s="10"/>
      <c r="Q342" s="10"/>
      <c r="R342" s="10"/>
      <c r="S342" s="10"/>
    </row>
    <row r="343" customFormat="false" ht="11.25" hidden="false" customHeight="false" outlineLevel="0" collapsed="false">
      <c r="A343" s="16" t="n">
        <f aca="false">A342+1</f>
        <v>42710</v>
      </c>
      <c r="B343" s="17"/>
      <c r="C343" s="17"/>
      <c r="D343" s="17"/>
      <c r="E343" s="17"/>
      <c r="F343" s="17"/>
      <c r="G343" s="17"/>
      <c r="H343" s="17"/>
      <c r="I343" s="17"/>
      <c r="J343" s="18" t="n">
        <f aca="false">IF(OR(B343="",(WEEKDAY(A343,1)=1),(WEEKDAY(A343,1)=7), NOT(ISERROR(VLOOKUP($A343,'.'!$B$9:$B$21,1,0)))),0,'.'!$B$4)</f>
        <v>0</v>
      </c>
      <c r="K343" s="18" t="n">
        <f aca="false">(IF(TRIM(C343)="-",0,C343)-IF(TRIM(B343)="-",0,B343))+(IF(TRIM(D339)="-",0,D339)-IF(TRIM(D343)="-",0,D343))+(IF(TRIM(G343)="-",0,G343)-IF(TRIM(E339)="-",0,E339))+(IF(TRIM(I343)="-",0,I343)-IF(TRIM(H343)="-",0,H343))</f>
        <v>0</v>
      </c>
      <c r="L343" s="18" t="n">
        <f aca="false">IF(K343&gt;=J343,(IF((K343-J343)&gt;0.0075,K343-J343,0)),0) * IF(NOT(ISERROR(VLOOKUP($A343,'.'!$B$9:$B$21,1,0))),'.'!$E$4,IF((WEEKDAY($A343,1)=7),'.'!$C$4,IF((WEEKDAY($A343,1)=1),'.'!$D$4,1)))</f>
        <v>0</v>
      </c>
      <c r="M343" s="18" t="n">
        <f aca="false">IF(J343&gt;=K343,(IF((J343-K343)&gt;0.0075,J343-K343,0)),0)</f>
        <v>0</v>
      </c>
      <c r="N343" s="17" t="str">
        <f aca="false">IFERROR(VLOOKUP($A343,'.'!$B$9:$C$21,2,0),"")</f>
        <v/>
      </c>
      <c r="O343" s="7"/>
      <c r="P343" s="7"/>
      <c r="Q343" s="33"/>
      <c r="R343" s="10"/>
      <c r="S343" s="10"/>
    </row>
    <row r="344" customFormat="false" ht="11.25" hidden="false" customHeight="false" outlineLevel="0" collapsed="false">
      <c r="A344" s="16" t="n">
        <f aca="false">A343+1</f>
        <v>42711</v>
      </c>
      <c r="B344" s="17"/>
      <c r="C344" s="17"/>
      <c r="D344" s="17"/>
      <c r="E344" s="17"/>
      <c r="F344" s="17"/>
      <c r="G344" s="17"/>
      <c r="H344" s="17"/>
      <c r="I344" s="17"/>
      <c r="J344" s="18" t="n">
        <f aca="false">IF(OR(B344="",(WEEKDAY(A344,1)=1),(WEEKDAY(A344,1)=7), NOT(ISERROR(VLOOKUP($A344,'.'!$B$9:$B$21,1,0)))),0,'.'!$B$4)</f>
        <v>0</v>
      </c>
      <c r="K344" s="18" t="n">
        <f aca="false">(IF(TRIM(C344)="-",0,C344)-IF(TRIM(B344)="-",0,B344))+(IF(TRIM(D340)="-",0,D340)-IF(TRIM(D344)="-",0,D344))+(IF(TRIM(G344)="-",0,G344)-IF(TRIM(E340)="-",0,E340))+(IF(TRIM(I344)="-",0,I344)-IF(TRIM(H344)="-",0,H344))</f>
        <v>0</v>
      </c>
      <c r="L344" s="18" t="n">
        <f aca="false">IF(K344&gt;=J344,(IF((K344-J344)&gt;0.0075,K344-J344,0)),0) * IF(NOT(ISERROR(VLOOKUP($A344,'.'!$B$9:$B$21,1,0))),'.'!$E$4,IF((WEEKDAY($A344,1)=7),'.'!$C$4,IF((WEEKDAY($A344,1)=1),'.'!$D$4,1)))</f>
        <v>0</v>
      </c>
      <c r="M344" s="18" t="n">
        <f aca="false">IF(J344&gt;=K344,(IF((J344-K344)&gt;0.0075,J344-K344,0)),0)</f>
        <v>0</v>
      </c>
      <c r="N344" s="17" t="str">
        <f aca="false">IFERROR(VLOOKUP($A344,'.'!$B$9:$C$21,2,0),"")</f>
        <v/>
      </c>
      <c r="O344" s="7"/>
      <c r="P344" s="7"/>
      <c r="Q344" s="33"/>
      <c r="R344" s="10"/>
      <c r="S344" s="10"/>
    </row>
    <row r="345" customFormat="false" ht="11.25" hidden="false" customHeight="false" outlineLevel="0" collapsed="false">
      <c r="A345" s="16" t="n">
        <f aca="false">A344+1</f>
        <v>42712</v>
      </c>
      <c r="B345" s="17"/>
      <c r="C345" s="17"/>
      <c r="D345" s="17"/>
      <c r="E345" s="17"/>
      <c r="F345" s="17"/>
      <c r="G345" s="17"/>
      <c r="H345" s="17"/>
      <c r="I345" s="17"/>
      <c r="J345" s="18" t="n">
        <f aca="false">IF(OR(B345="",(WEEKDAY(A345,1)=1),(WEEKDAY(A345,1)=7), NOT(ISERROR(VLOOKUP($A345,'.'!$B$9:$B$21,1,0)))),0,'.'!$B$4)</f>
        <v>0</v>
      </c>
      <c r="K345" s="18" t="n">
        <f aca="false">(IF(TRIM(C345)="-",0,C345)-IF(TRIM(B345)="-",0,B345))+(IF(TRIM(D341)="-",0,D341)-IF(TRIM(D345)="-",0,D345))+(IF(TRIM(G345)="-",0,G345)-IF(TRIM(E341)="-",0,E341))+(IF(TRIM(I345)="-",0,I345)-IF(TRIM(H345)="-",0,H345))</f>
        <v>0</v>
      </c>
      <c r="L345" s="18" t="n">
        <f aca="false">IF(K345&gt;=J345,(IF((K345-J345)&gt;0.0075,K345-J345,0)),0) * IF(NOT(ISERROR(VLOOKUP($A345,'.'!$B$9:$B$21,1,0))),'.'!$E$4,IF((WEEKDAY($A345,1)=7),'.'!$C$4,IF((WEEKDAY($A345,1)=1),'.'!$D$4,1)))</f>
        <v>0</v>
      </c>
      <c r="M345" s="18" t="n">
        <f aca="false">IF(J345&gt;=K345,(IF((J345-K345)&gt;0.0075,J345-K345,0)),0)</f>
        <v>0</v>
      </c>
      <c r="N345" s="17" t="str">
        <f aca="false">IFERROR(VLOOKUP($A345,'.'!$B$9:$C$21,2,0),"")</f>
        <v/>
      </c>
      <c r="O345" s="23"/>
      <c r="P345" s="23"/>
      <c r="Q345" s="34"/>
      <c r="R345" s="10"/>
      <c r="S345" s="10"/>
    </row>
    <row r="346" customFormat="false" ht="11.25" hidden="false" customHeight="false" outlineLevel="0" collapsed="false">
      <c r="A346" s="16" t="n">
        <f aca="false">A345+1</f>
        <v>42713</v>
      </c>
      <c r="B346" s="17"/>
      <c r="C346" s="17"/>
      <c r="D346" s="17"/>
      <c r="E346" s="17"/>
      <c r="F346" s="17"/>
      <c r="G346" s="17"/>
      <c r="H346" s="17"/>
      <c r="I346" s="17"/>
      <c r="J346" s="18" t="n">
        <f aca="false">IF(OR(B346="",(WEEKDAY(A346,1)=1),(WEEKDAY(A346,1)=7), NOT(ISERROR(VLOOKUP($A346,'.'!$B$9:$B$21,1,0)))),0,'.'!$B$4)</f>
        <v>0</v>
      </c>
      <c r="K346" s="18" t="n">
        <f aca="false">(IF(TRIM(C346)="-",0,C346)-IF(TRIM(B346)="-",0,B346))+(IF(TRIM(D342)="-",0,D342)-IF(TRIM(D346)="-",0,D346))+(IF(TRIM(G346)="-",0,G346)-IF(TRIM(E342)="-",0,E342))+(IF(TRIM(I346)="-",0,I346)-IF(TRIM(H346)="-",0,H346))</f>
        <v>0</v>
      </c>
      <c r="L346" s="18" t="n">
        <f aca="false">IF(K346&gt;=J346,(IF((K346-J346)&gt;0.0075,K346-J346,0)),0) * IF(NOT(ISERROR(VLOOKUP($A346,'.'!$B$9:$B$21,1,0))),'.'!$E$4,IF((WEEKDAY($A346,1)=7),'.'!$C$4,IF((WEEKDAY($A346,1)=1),'.'!$D$4,1)))</f>
        <v>0</v>
      </c>
      <c r="M346" s="18" t="n">
        <f aca="false">IF(J346&gt;=K346,(IF((J346-K346)&gt;0.0075,J346-K346,0)),0)</f>
        <v>0</v>
      </c>
      <c r="N346" s="17" t="str">
        <f aca="false">IFERROR(VLOOKUP($A346,'.'!$B$9:$C$21,2,0),"")</f>
        <v/>
      </c>
      <c r="O346" s="7"/>
      <c r="P346" s="7"/>
      <c r="Q346" s="33"/>
      <c r="R346" s="10"/>
      <c r="S346" s="10"/>
    </row>
    <row r="347" customFormat="false" ht="11.25" hidden="false" customHeight="false" outlineLevel="0" collapsed="false">
      <c r="A347" s="16" t="n">
        <f aca="false">A346+1</f>
        <v>42714</v>
      </c>
      <c r="B347" s="17"/>
      <c r="C347" s="17"/>
      <c r="D347" s="17"/>
      <c r="E347" s="17"/>
      <c r="F347" s="17"/>
      <c r="G347" s="17"/>
      <c r="H347" s="17"/>
      <c r="I347" s="17"/>
      <c r="J347" s="18" t="n">
        <f aca="false">IF(OR(B347="",(WEEKDAY(A347,1)=1),(WEEKDAY(A347,1)=7), NOT(ISERROR(VLOOKUP($A347,'.'!$B$9:$B$21,1,0)))),0,'.'!$B$4)</f>
        <v>0</v>
      </c>
      <c r="K347" s="18" t="n">
        <f aca="false">(IF(TRIM(C347)="-",0,C347)-IF(TRIM(B347)="-",0,B347))+(IF(TRIM(D343)="-",0,D343)-IF(TRIM(D347)="-",0,D347))+(IF(TRIM(G347)="-",0,G347)-IF(TRIM(E343)="-",0,E343))+(IF(TRIM(I347)="-",0,I347)-IF(TRIM(H347)="-",0,H347))</f>
        <v>0</v>
      </c>
      <c r="L347" s="18" t="n">
        <f aca="false">IF(K347&gt;=J347,(IF((K347-J347)&gt;0.0075,K347-J347,0)),0) * IF(NOT(ISERROR(VLOOKUP($A347,'.'!$B$9:$B$21,1,0))),'.'!$E$4,IF((WEEKDAY($A347,1)=7),'.'!$C$4,IF((WEEKDAY($A347,1)=1),'.'!$D$4,1)))</f>
        <v>0</v>
      </c>
      <c r="M347" s="18" t="n">
        <f aca="false">IF(J347&gt;=K347,(IF((J347-K347)&gt;0.0075,J347-K347,0)),0)</f>
        <v>0</v>
      </c>
      <c r="N347" s="17" t="str">
        <f aca="false">IFERROR(VLOOKUP($A347,'.'!$B$9:$C$21,2,0),"")</f>
        <v/>
      </c>
      <c r="O347" s="23"/>
      <c r="P347" s="23"/>
      <c r="Q347" s="34"/>
      <c r="R347" s="10"/>
      <c r="S347" s="10"/>
    </row>
    <row r="348" customFormat="false" ht="11.25" hidden="false" customHeight="false" outlineLevel="0" collapsed="false">
      <c r="A348" s="16" t="n">
        <f aca="false">A347+1</f>
        <v>42715</v>
      </c>
      <c r="B348" s="17"/>
      <c r="C348" s="17"/>
      <c r="D348" s="17"/>
      <c r="E348" s="17"/>
      <c r="F348" s="17"/>
      <c r="G348" s="17"/>
      <c r="H348" s="17"/>
      <c r="I348" s="17"/>
      <c r="J348" s="18" t="n">
        <f aca="false">IF(OR(B348="",(WEEKDAY(A348,1)=1),(WEEKDAY(A348,1)=7), NOT(ISERROR(VLOOKUP($A348,'.'!$B$9:$B$21,1,0)))),0,'.'!$B$4)</f>
        <v>0</v>
      </c>
      <c r="K348" s="18" t="n">
        <f aca="false">(IF(TRIM(C348)="-",0,C348)-IF(TRIM(B348)="-",0,B348))+(IF(TRIM(D344)="-",0,D344)-IF(TRIM(D348)="-",0,D348))+(IF(TRIM(G348)="-",0,G348)-IF(TRIM(E344)="-",0,E344))+(IF(TRIM(I348)="-",0,I348)-IF(TRIM(H348)="-",0,H348))</f>
        <v>0</v>
      </c>
      <c r="L348" s="18" t="n">
        <f aca="false">IF(K348&gt;=J348,(IF((K348-J348)&gt;0.0075,K348-J348,0)),0) * IF(NOT(ISERROR(VLOOKUP($A348,'.'!$B$9:$B$21,1,0))),'.'!$E$4,IF((WEEKDAY($A348,1)=7),'.'!$C$4,IF((WEEKDAY($A348,1)=1),'.'!$D$4,1)))</f>
        <v>0</v>
      </c>
      <c r="M348" s="18" t="n">
        <f aca="false">IF(J348&gt;=K348,(IF((J348-K348)&gt;0.0075,J348-K348,0)),0)</f>
        <v>0</v>
      </c>
      <c r="N348" s="17" t="str">
        <f aca="false">IFERROR(VLOOKUP($A348,'.'!$B$9:$C$21,2,0),"")</f>
        <v/>
      </c>
      <c r="O348" s="0"/>
      <c r="P348" s="0"/>
      <c r="Q348" s="0"/>
      <c r="R348" s="0"/>
      <c r="S348" s="0"/>
    </row>
    <row r="349" customFormat="false" ht="11.25" hidden="false" customHeight="false" outlineLevel="0" collapsed="false">
      <c r="A349" s="16" t="n">
        <f aca="false">A348+1</f>
        <v>42716</v>
      </c>
      <c r="B349" s="17"/>
      <c r="C349" s="17"/>
      <c r="D349" s="17"/>
      <c r="E349" s="17"/>
      <c r="F349" s="17"/>
      <c r="G349" s="17"/>
      <c r="H349" s="17"/>
      <c r="I349" s="17"/>
      <c r="J349" s="18" t="n">
        <f aca="false">IF(OR(B349="",(WEEKDAY(A349,1)=1),(WEEKDAY(A349,1)=7), NOT(ISERROR(VLOOKUP($A349,'.'!$B$9:$B$21,1,0)))),0,'.'!$B$4)</f>
        <v>0</v>
      </c>
      <c r="K349" s="18" t="n">
        <f aca="false">(IF(TRIM(C349)="-",0,C349)-IF(TRIM(B349)="-",0,B349))+(IF(TRIM(D345)="-",0,D345)-IF(TRIM(D349)="-",0,D349))+(IF(TRIM(G349)="-",0,G349)-IF(TRIM(E345)="-",0,E345))+(IF(TRIM(I349)="-",0,I349)-IF(TRIM(H349)="-",0,H349))</f>
        <v>0</v>
      </c>
      <c r="L349" s="18" t="n">
        <f aca="false">IF(K349&gt;=J349,(IF((K349-J349)&gt;0.0075,K349-J349,0)),0) * IF(NOT(ISERROR(VLOOKUP($A349,'.'!$B$9:$B$21,1,0))),'.'!$E$4,IF((WEEKDAY($A349,1)=7),'.'!$C$4,IF((WEEKDAY($A349,1)=1),'.'!$D$4,1)))</f>
        <v>0</v>
      </c>
      <c r="M349" s="18" t="n">
        <f aca="false">IF(J349&gt;=K349,(IF((J349-K349)&gt;0.0075,J349-K349,0)),0)</f>
        <v>0</v>
      </c>
      <c r="N349" s="17" t="str">
        <f aca="false">IFERROR(VLOOKUP($A349,'.'!$B$9:$C$21,2,0),"")</f>
        <v/>
      </c>
      <c r="O349" s="44"/>
      <c r="P349" s="44"/>
      <c r="Q349" s="45"/>
      <c r="R349" s="42"/>
      <c r="S349" s="45"/>
    </row>
    <row r="350" customFormat="false" ht="11.25" hidden="false" customHeight="false" outlineLevel="0" collapsed="false">
      <c r="A350" s="16" t="n">
        <f aca="false">A349+1</f>
        <v>42717</v>
      </c>
      <c r="B350" s="17"/>
      <c r="C350" s="17"/>
      <c r="D350" s="17"/>
      <c r="E350" s="17"/>
      <c r="F350" s="17"/>
      <c r="G350" s="17"/>
      <c r="H350" s="17"/>
      <c r="I350" s="17"/>
      <c r="J350" s="18" t="n">
        <f aca="false">IF(OR(B350="",(WEEKDAY(A350,1)=1),(WEEKDAY(A350,1)=7), NOT(ISERROR(VLOOKUP($A350,'.'!$B$9:$B$21,1,0)))),0,'.'!$B$4)</f>
        <v>0</v>
      </c>
      <c r="K350" s="18" t="n">
        <f aca="false">(IF(TRIM(C350)="-",0,C350)-IF(TRIM(B350)="-",0,B350))+(IF(TRIM(D346)="-",0,D346)-IF(TRIM(D350)="-",0,D350))+(IF(TRIM(G350)="-",0,G350)-IF(TRIM(E346)="-",0,E346))+(IF(TRIM(I350)="-",0,I350)-IF(TRIM(H350)="-",0,H350))</f>
        <v>0</v>
      </c>
      <c r="L350" s="18" t="n">
        <f aca="false">IF(K350&gt;=J350,(IF((K350-J350)&gt;0.0075,K350-J350,0)),0) * IF(NOT(ISERROR(VLOOKUP($A350,'.'!$B$9:$B$21,1,0))),'.'!$E$4,IF((WEEKDAY($A350,1)=7),'.'!$C$4,IF((WEEKDAY($A350,1)=1),'.'!$D$4,1)))</f>
        <v>0</v>
      </c>
      <c r="M350" s="18" t="n">
        <f aca="false">IF(J350&gt;=K350,(IF((J350-K350)&gt;0.0075,J350-K350,0)),0)</f>
        <v>0</v>
      </c>
      <c r="N350" s="17" t="str">
        <f aca="false">IFERROR(VLOOKUP($A350,'.'!$B$9:$C$21,2,0),"")</f>
        <v/>
      </c>
      <c r="O350" s="46"/>
      <c r="P350" s="46"/>
      <c r="Q350" s="47"/>
      <c r="R350" s="48"/>
      <c r="S350" s="47"/>
    </row>
    <row r="351" customFormat="false" ht="11.25" hidden="false" customHeight="false" outlineLevel="0" collapsed="false">
      <c r="A351" s="16" t="n">
        <f aca="false">A350+1</f>
        <v>42718</v>
      </c>
      <c r="B351" s="17"/>
      <c r="C351" s="17"/>
      <c r="D351" s="17"/>
      <c r="E351" s="17"/>
      <c r="F351" s="17"/>
      <c r="G351" s="17"/>
      <c r="H351" s="17"/>
      <c r="I351" s="17"/>
      <c r="J351" s="18" t="n">
        <f aca="false">IF(OR(B351="",(WEEKDAY(A351,1)=1),(WEEKDAY(A351,1)=7), NOT(ISERROR(VLOOKUP($A351,'.'!$B$9:$B$21,1,0)))),0,'.'!$B$4)</f>
        <v>0</v>
      </c>
      <c r="K351" s="18" t="n">
        <f aca="false">(IF(TRIM(C351)="-",0,C351)-IF(TRIM(B351)="-",0,B351))+(IF(TRIM(D347)="-",0,D347)-IF(TRIM(D351)="-",0,D351))+(IF(TRIM(G351)="-",0,G351)-IF(TRIM(E347)="-",0,E347))+(IF(TRIM(I351)="-",0,I351)-IF(TRIM(H351)="-",0,H351))</f>
        <v>0</v>
      </c>
      <c r="L351" s="18" t="n">
        <f aca="false">IF(K351&gt;=J351,(IF((K351-J351)&gt;0.0075,K351-J351,0)),0) * IF(NOT(ISERROR(VLOOKUP($A351,'.'!$B$9:$B$21,1,0))),'.'!$E$4,IF((WEEKDAY($A351,1)=7),'.'!$C$4,IF((WEEKDAY($A351,1)=1),'.'!$D$4,1)))</f>
        <v>0</v>
      </c>
      <c r="M351" s="18" t="n">
        <f aca="false">IF(J351&gt;=K351,(IF((J351-K351)&gt;0.0075,J351-K351,0)),0)</f>
        <v>0</v>
      </c>
      <c r="N351" s="17" t="str">
        <f aca="false">IFERROR(VLOOKUP($A351,'.'!$B$9:$C$21,2,0),"")</f>
        <v/>
      </c>
      <c r="O351" s="7"/>
      <c r="P351" s="7"/>
      <c r="Q351" s="33"/>
      <c r="R351" s="10"/>
      <c r="S351" s="10"/>
    </row>
    <row r="352" customFormat="false" ht="11.25" hidden="false" customHeight="false" outlineLevel="0" collapsed="false">
      <c r="A352" s="16" t="n">
        <f aca="false">A351+1</f>
        <v>42719</v>
      </c>
      <c r="B352" s="17"/>
      <c r="C352" s="17"/>
      <c r="D352" s="17"/>
      <c r="E352" s="17"/>
      <c r="F352" s="17"/>
      <c r="G352" s="17"/>
      <c r="H352" s="17"/>
      <c r="I352" s="17"/>
      <c r="J352" s="18" t="n">
        <f aca="false">IF(OR(B352="",(WEEKDAY(A352,1)=1),(WEEKDAY(A352,1)=7), NOT(ISERROR(VLOOKUP($A352,'.'!$B$9:$B$21,1,0)))),0,'.'!$B$4)</f>
        <v>0</v>
      </c>
      <c r="K352" s="18" t="n">
        <f aca="false">(IF(TRIM(C352)="-",0,C352)-IF(TRIM(B352)="-",0,B352))+(IF(TRIM(D348)="-",0,D348)-IF(TRIM(D352)="-",0,D352))+(IF(TRIM(G352)="-",0,G352)-IF(TRIM(E348)="-",0,E348))+(IF(TRIM(I352)="-",0,I352)-IF(TRIM(H352)="-",0,H352))</f>
        <v>0</v>
      </c>
      <c r="L352" s="18" t="n">
        <f aca="false">IF(K352&gt;=J352,(IF((K352-J352)&gt;0.0075,K352-J352,0)),0) * IF(NOT(ISERROR(VLOOKUP($A352,'.'!$B$9:$B$21,1,0))),'.'!$E$4,IF((WEEKDAY($A352,1)=7),'.'!$C$4,IF((WEEKDAY($A352,1)=1),'.'!$D$4,1)))</f>
        <v>0</v>
      </c>
      <c r="M352" s="18" t="n">
        <f aca="false">IF(J352&gt;=K352,(IF((J352-K352)&gt;0.0075,J352-K352,0)),0)</f>
        <v>0</v>
      </c>
      <c r="N352" s="17" t="str">
        <f aca="false">IFERROR(VLOOKUP($A352,'.'!$B$9:$C$21,2,0),"")</f>
        <v/>
      </c>
      <c r="O352" s="23"/>
      <c r="P352" s="23"/>
      <c r="Q352" s="34"/>
      <c r="R352" s="10"/>
      <c r="S352" s="10"/>
    </row>
    <row r="353" customFormat="false" ht="11.25" hidden="false" customHeight="false" outlineLevel="0" collapsed="false">
      <c r="A353" s="16" t="n">
        <f aca="false">A352+1</f>
        <v>42720</v>
      </c>
      <c r="B353" s="17"/>
      <c r="C353" s="17"/>
      <c r="D353" s="17"/>
      <c r="E353" s="17"/>
      <c r="F353" s="17"/>
      <c r="G353" s="17"/>
      <c r="H353" s="17"/>
      <c r="I353" s="17"/>
      <c r="J353" s="18" t="n">
        <f aca="false">IF(OR(B353="",(WEEKDAY(A353,1)=1),(WEEKDAY(A353,1)=7), NOT(ISERROR(VLOOKUP($A353,'.'!$B$9:$B$21,1,0)))),0,'.'!$B$4)</f>
        <v>0</v>
      </c>
      <c r="K353" s="18" t="n">
        <f aca="false">(IF(TRIM(C353)="-",0,C353)-IF(TRIM(B353)="-",0,B353))+(IF(TRIM(D349)="-",0,D349)-IF(TRIM(D353)="-",0,D353))+(IF(TRIM(G353)="-",0,G353)-IF(TRIM(E349)="-",0,E349))+(IF(TRIM(I353)="-",0,I353)-IF(TRIM(H353)="-",0,H353))</f>
        <v>0</v>
      </c>
      <c r="L353" s="18" t="n">
        <f aca="false">IF(K353&gt;=J353,(IF((K353-J353)&gt;0.0075,K353-J353,0)),0) * IF(NOT(ISERROR(VLOOKUP($A353,'.'!$B$9:$B$21,1,0))),'.'!$E$4,IF((WEEKDAY($A353,1)=7),'.'!$C$4,IF((WEEKDAY($A353,1)=1),'.'!$D$4,1)))</f>
        <v>0</v>
      </c>
      <c r="M353" s="18" t="n">
        <f aca="false">IF(J353&gt;=K353,(IF((J353-K353)&gt;0.0075,J353-K353,0)),0)</f>
        <v>0</v>
      </c>
      <c r="N353" s="17" t="str">
        <f aca="false">IFERROR(VLOOKUP($A353,'.'!$B$9:$C$21,2,0),"")</f>
        <v/>
      </c>
      <c r="O353" s="7"/>
      <c r="P353" s="7"/>
      <c r="Q353" s="33"/>
      <c r="R353" s="10"/>
      <c r="S353" s="10"/>
    </row>
    <row r="354" customFormat="false" ht="11.25" hidden="false" customHeight="false" outlineLevel="0" collapsed="false">
      <c r="A354" s="16" t="n">
        <f aca="false">A353+1</f>
        <v>42721</v>
      </c>
      <c r="B354" s="17"/>
      <c r="C354" s="17"/>
      <c r="D354" s="17"/>
      <c r="E354" s="17"/>
      <c r="F354" s="17"/>
      <c r="G354" s="17"/>
      <c r="H354" s="17"/>
      <c r="I354" s="17"/>
      <c r="J354" s="18" t="n">
        <f aca="false">IF(OR(B354="",(WEEKDAY(A354,1)=1),(WEEKDAY(A354,1)=7), NOT(ISERROR(VLOOKUP($A354,'.'!$B$9:$B$21,1,0)))),0,'.'!$B$4)</f>
        <v>0</v>
      </c>
      <c r="K354" s="18" t="n">
        <f aca="false">(IF(TRIM(C354)="-",0,C354)-IF(TRIM(B354)="-",0,B354))+(IF(TRIM(D350)="-",0,D350)-IF(TRIM(D354)="-",0,D354))+(IF(TRIM(G354)="-",0,G354)-IF(TRIM(E350)="-",0,E350))+(IF(TRIM(I354)="-",0,I354)-IF(TRIM(H354)="-",0,H354))</f>
        <v>0</v>
      </c>
      <c r="L354" s="18" t="n">
        <f aca="false">IF(K354&gt;=J354,(IF((K354-J354)&gt;0.0075,K354-J354,0)),0) * IF(NOT(ISERROR(VLOOKUP($A354,'.'!$B$9:$B$21,1,0))),'.'!$E$4,IF((WEEKDAY($A354,1)=7),'.'!$C$4,IF((WEEKDAY($A354,1)=1),'.'!$D$4,1)))</f>
        <v>0</v>
      </c>
      <c r="M354" s="18" t="n">
        <f aca="false">IF(J354&gt;=K354,(IF((J354-K354)&gt;0.0075,J354-K354,0)),0)</f>
        <v>0</v>
      </c>
      <c r="N354" s="17" t="str">
        <f aca="false">IFERROR(VLOOKUP($A354,'.'!$B$9:$C$21,2,0),"")</f>
        <v/>
      </c>
      <c r="O354" s="23"/>
      <c r="P354" s="23"/>
      <c r="Q354" s="34"/>
      <c r="R354" s="10"/>
      <c r="S354" s="10"/>
    </row>
    <row r="355" customFormat="false" ht="11.25" hidden="false" customHeight="false" outlineLevel="0" collapsed="false">
      <c r="A355" s="16" t="n">
        <f aca="false">A354+1</f>
        <v>42722</v>
      </c>
      <c r="B355" s="17"/>
      <c r="C355" s="17"/>
      <c r="D355" s="17"/>
      <c r="E355" s="17"/>
      <c r="F355" s="17"/>
      <c r="G355" s="17"/>
      <c r="H355" s="17"/>
      <c r="I355" s="17"/>
      <c r="J355" s="18" t="n">
        <f aca="false">IF(OR(B355="",(WEEKDAY(A355,1)=1),(WEEKDAY(A355,1)=7), NOT(ISERROR(VLOOKUP($A355,'.'!$B$9:$B$21,1,0)))),0,'.'!$B$4)</f>
        <v>0</v>
      </c>
      <c r="K355" s="18" t="n">
        <f aca="false">(IF(TRIM(C355)="-",0,C355)-IF(TRIM(B355)="-",0,B355))+(IF(TRIM(D351)="-",0,D351)-IF(TRIM(D355)="-",0,D355))+(IF(TRIM(G355)="-",0,G355)-IF(TRIM(E351)="-",0,E351))+(IF(TRIM(I355)="-",0,I355)-IF(TRIM(H355)="-",0,H355))</f>
        <v>0</v>
      </c>
      <c r="L355" s="18" t="n">
        <f aca="false">IF(K355&gt;=J355,(IF((K355-J355)&gt;0.0075,K355-J355,0)),0) * IF(NOT(ISERROR(VLOOKUP($A355,'.'!$B$9:$B$21,1,0))),'.'!$E$4,IF((WEEKDAY($A355,1)=7),'.'!$C$4,IF((WEEKDAY($A355,1)=1),'.'!$D$4,1)))</f>
        <v>0</v>
      </c>
      <c r="M355" s="18" t="n">
        <f aca="false">IF(J355&gt;=K355,(IF((J355-K355)&gt;0.0075,J355-K355,0)),0)</f>
        <v>0</v>
      </c>
      <c r="N355" s="17" t="str">
        <f aca="false">IFERROR(VLOOKUP($A355,'.'!$B$9:$C$21,2,0),"")</f>
        <v/>
      </c>
      <c r="O355" s="10"/>
      <c r="P355" s="10"/>
      <c r="Q355" s="10"/>
      <c r="R355" s="10"/>
      <c r="S355" s="10"/>
    </row>
    <row r="356" customFormat="false" ht="11.25" hidden="false" customHeight="false" outlineLevel="0" collapsed="false">
      <c r="A356" s="16" t="n">
        <f aca="false">A355+1</f>
        <v>42723</v>
      </c>
      <c r="B356" s="17"/>
      <c r="C356" s="17"/>
      <c r="D356" s="17"/>
      <c r="E356" s="17"/>
      <c r="F356" s="17"/>
      <c r="G356" s="17"/>
      <c r="H356" s="17"/>
      <c r="I356" s="17"/>
      <c r="J356" s="18" t="n">
        <f aca="false">IF(OR(B356="",(WEEKDAY(A356,1)=1),(WEEKDAY(A356,1)=7), NOT(ISERROR(VLOOKUP($A356,'.'!$B$9:$B$21,1,0)))),0,'.'!$B$4)</f>
        <v>0</v>
      </c>
      <c r="K356" s="18" t="n">
        <f aca="false">(IF(TRIM(C356)="-",0,C356)-IF(TRIM(B356)="-",0,B356))+(IF(TRIM(D352)="-",0,D352)-IF(TRIM(D356)="-",0,D356))+(IF(TRIM(G356)="-",0,G356)-IF(TRIM(E352)="-",0,E352))+(IF(TRIM(I356)="-",0,I356)-IF(TRIM(H356)="-",0,H356))</f>
        <v>0</v>
      </c>
      <c r="L356" s="18" t="n">
        <f aca="false">IF(K356&gt;=J356,(IF((K356-J356)&gt;0.0075,K356-J356,0)),0) * IF(NOT(ISERROR(VLOOKUP($A356,'.'!$B$9:$B$21,1,0))),'.'!$E$4,IF((WEEKDAY($A356,1)=7),'.'!$C$4,IF((WEEKDAY($A356,1)=1),'.'!$D$4,1)))</f>
        <v>0</v>
      </c>
      <c r="M356" s="18" t="n">
        <f aca="false">IF(J356&gt;=K356,(IF((J356-K356)&gt;0.0075,J356-K356,0)),0)</f>
        <v>0</v>
      </c>
      <c r="N356" s="17" t="str">
        <f aca="false">IFERROR(VLOOKUP($A356,'.'!$B$9:$C$21,2,0),"")</f>
        <v/>
      </c>
      <c r="O356" s="10"/>
      <c r="P356" s="10"/>
      <c r="Q356" s="10"/>
      <c r="R356" s="10"/>
      <c r="S356" s="10"/>
    </row>
    <row r="357" customFormat="false" ht="11.25" hidden="false" customHeight="false" outlineLevel="0" collapsed="false">
      <c r="A357" s="16" t="n">
        <f aca="false">A356+1</f>
        <v>42724</v>
      </c>
      <c r="B357" s="17"/>
      <c r="C357" s="17"/>
      <c r="D357" s="17"/>
      <c r="E357" s="17"/>
      <c r="F357" s="17"/>
      <c r="G357" s="17"/>
      <c r="H357" s="17"/>
      <c r="I357" s="17"/>
      <c r="J357" s="18" t="n">
        <f aca="false">IF(OR(B357="",(WEEKDAY(A357,1)=1),(WEEKDAY(A357,1)=7), NOT(ISERROR(VLOOKUP($A357,'.'!$B$9:$B$21,1,0)))),0,'.'!$B$4)</f>
        <v>0</v>
      </c>
      <c r="K357" s="18" t="n">
        <f aca="false">(IF(TRIM(C357)="-",0,C357)-IF(TRIM(B357)="-",0,B357))+(IF(TRIM(D353)="-",0,D353)-IF(TRIM(D357)="-",0,D357))+(IF(TRIM(G357)="-",0,G357)-IF(TRIM(E353)="-",0,E353))+(IF(TRIM(I357)="-",0,I357)-IF(TRIM(H357)="-",0,H357))</f>
        <v>0</v>
      </c>
      <c r="L357" s="18" t="n">
        <f aca="false">IF(K357&gt;=J357,(IF((K357-J357)&gt;0.0075,K357-J357,0)),0) * IF(NOT(ISERROR(VLOOKUP($A357,'.'!$B$9:$B$21,1,0))),'.'!$E$4,IF((WEEKDAY($A357,1)=7),'.'!$C$4,IF((WEEKDAY($A357,1)=1),'.'!$D$4,1)))</f>
        <v>0</v>
      </c>
      <c r="M357" s="18" t="n">
        <f aca="false">IF(J357&gt;=K357,(IF((J357-K357)&gt;0.0075,J357-K357,0)),0)</f>
        <v>0</v>
      </c>
      <c r="N357" s="17" t="str">
        <f aca="false">IFERROR(VLOOKUP($A357,'.'!$B$9:$C$21,2,0),"")</f>
        <v/>
      </c>
      <c r="O357" s="7"/>
      <c r="P357" s="7"/>
      <c r="Q357" s="33"/>
      <c r="R357" s="10"/>
      <c r="S357" s="10"/>
    </row>
    <row r="358" customFormat="false" ht="11.25" hidden="false" customHeight="false" outlineLevel="0" collapsed="false">
      <c r="A358" s="16" t="n">
        <f aca="false">A357+1</f>
        <v>42725</v>
      </c>
      <c r="B358" s="17"/>
      <c r="C358" s="17"/>
      <c r="D358" s="17"/>
      <c r="E358" s="17"/>
      <c r="F358" s="17"/>
      <c r="G358" s="17"/>
      <c r="H358" s="17"/>
      <c r="I358" s="17"/>
      <c r="J358" s="18" t="n">
        <f aca="false">IF(OR(B358="",(WEEKDAY(A358,1)=1),(WEEKDAY(A358,1)=7), NOT(ISERROR(VLOOKUP($A358,'.'!$B$9:$B$21,1,0)))),0,'.'!$B$4)</f>
        <v>0</v>
      </c>
      <c r="K358" s="18" t="n">
        <f aca="false">(IF(TRIM(C358)="-",0,C358)-IF(TRIM(B358)="-",0,B358))+(IF(TRIM(D354)="-",0,D354)-IF(TRIM(D358)="-",0,D358))+(IF(TRIM(G358)="-",0,G358)-IF(TRIM(E354)="-",0,E354))+(IF(TRIM(I358)="-",0,I358)-IF(TRIM(H358)="-",0,H358))</f>
        <v>0</v>
      </c>
      <c r="L358" s="18" t="n">
        <f aca="false">IF(K358&gt;=J358,(IF((K358-J358)&gt;0.0075,K358-J358,0)),0) * IF(NOT(ISERROR(VLOOKUP($A358,'.'!$B$9:$B$21,1,0))),'.'!$E$4,IF((WEEKDAY($A358,1)=7),'.'!$C$4,IF((WEEKDAY($A358,1)=1),'.'!$D$4,1)))</f>
        <v>0</v>
      </c>
      <c r="M358" s="18" t="n">
        <f aca="false">IF(J358&gt;=K358,(IF((J358-K358)&gt;0.0075,J358-K358,0)),0)</f>
        <v>0</v>
      </c>
      <c r="N358" s="17" t="str">
        <f aca="false">IFERROR(VLOOKUP($A358,'.'!$B$9:$C$21,2,0),"")</f>
        <v/>
      </c>
      <c r="O358" s="7"/>
      <c r="P358" s="7"/>
      <c r="Q358" s="33"/>
      <c r="R358" s="10"/>
      <c r="S358" s="10"/>
    </row>
    <row r="359" customFormat="false" ht="11.25" hidden="false" customHeight="false" outlineLevel="0" collapsed="false">
      <c r="A359" s="16" t="n">
        <f aca="false">A358+1</f>
        <v>42726</v>
      </c>
      <c r="B359" s="17"/>
      <c r="C359" s="17"/>
      <c r="D359" s="17"/>
      <c r="E359" s="17"/>
      <c r="F359" s="17"/>
      <c r="G359" s="17"/>
      <c r="H359" s="17"/>
      <c r="I359" s="17"/>
      <c r="J359" s="18" t="n">
        <f aca="false">IF(OR(B359="",(WEEKDAY(A359,1)=1),(WEEKDAY(A359,1)=7), NOT(ISERROR(VLOOKUP($A359,'.'!$B$9:$B$21,1,0)))),0,'.'!$B$4)</f>
        <v>0</v>
      </c>
      <c r="K359" s="18" t="n">
        <f aca="false">(IF(TRIM(C359)="-",0,C359)-IF(TRIM(B359)="-",0,B359))+(IF(TRIM(D355)="-",0,D355)-IF(TRIM(D359)="-",0,D359))+(IF(TRIM(G359)="-",0,G359)-IF(TRIM(E355)="-",0,E355))+(IF(TRIM(I359)="-",0,I359)-IF(TRIM(H359)="-",0,H359))</f>
        <v>0</v>
      </c>
      <c r="L359" s="18" t="n">
        <f aca="false">IF(K359&gt;=J359,(IF((K359-J359)&gt;0.0075,K359-J359,0)),0) * IF(NOT(ISERROR(VLOOKUP($A359,'.'!$B$9:$B$21,1,0))),'.'!$E$4,IF((WEEKDAY($A359,1)=7),'.'!$C$4,IF((WEEKDAY($A359,1)=1),'.'!$D$4,1)))</f>
        <v>0</v>
      </c>
      <c r="M359" s="18" t="n">
        <f aca="false">IF(J359&gt;=K359,(IF((J359-K359)&gt;0.0075,J359-K359,0)),0)</f>
        <v>0</v>
      </c>
      <c r="N359" s="17" t="str">
        <f aca="false">IFERROR(VLOOKUP($A359,'.'!$B$9:$C$21,2,0),"")</f>
        <v/>
      </c>
      <c r="O359" s="23"/>
      <c r="P359" s="23"/>
      <c r="Q359" s="34"/>
      <c r="R359" s="10"/>
      <c r="S359" s="10"/>
    </row>
    <row r="360" customFormat="false" ht="11.25" hidden="false" customHeight="false" outlineLevel="0" collapsed="false">
      <c r="A360" s="16" t="n">
        <f aca="false">A359+1</f>
        <v>42727</v>
      </c>
      <c r="B360" s="17"/>
      <c r="C360" s="17"/>
      <c r="D360" s="17"/>
      <c r="E360" s="17"/>
      <c r="F360" s="17"/>
      <c r="G360" s="17"/>
      <c r="H360" s="17"/>
      <c r="I360" s="17"/>
      <c r="J360" s="18" t="n">
        <f aca="false">IF(OR(B360="",(WEEKDAY(A360,1)=1),(WEEKDAY(A360,1)=7), NOT(ISERROR(VLOOKUP($A360,'.'!$B$9:$B$21,1,0)))),0,'.'!$B$4)</f>
        <v>0</v>
      </c>
      <c r="K360" s="18" t="n">
        <f aca="false">(IF(TRIM(C360)="-",0,C360)-IF(TRIM(B360)="-",0,B360))+(IF(TRIM(D356)="-",0,D356)-IF(TRIM(D360)="-",0,D360))+(IF(TRIM(G360)="-",0,G360)-IF(TRIM(E356)="-",0,E356))+(IF(TRIM(I360)="-",0,I360)-IF(TRIM(H360)="-",0,H360))</f>
        <v>0</v>
      </c>
      <c r="L360" s="18" t="n">
        <f aca="false">IF(K360&gt;=J360,(IF((K360-J360)&gt;0.0075,K360-J360,0)),0) * IF(NOT(ISERROR(VLOOKUP($A360,'.'!$B$9:$B$21,1,0))),'.'!$E$4,IF((WEEKDAY($A360,1)=7),'.'!$C$4,IF((WEEKDAY($A360,1)=1),'.'!$D$4,1)))</f>
        <v>0</v>
      </c>
      <c r="M360" s="18" t="n">
        <f aca="false">IF(J360&gt;=K360,(IF((J360-K360)&gt;0.0075,J360-K360,0)),0)</f>
        <v>0</v>
      </c>
      <c r="N360" s="17" t="str">
        <f aca="false">IFERROR(VLOOKUP($A360,'.'!$B$9:$C$21,2,0),"")</f>
        <v/>
      </c>
      <c r="O360" s="7"/>
      <c r="P360" s="7"/>
      <c r="Q360" s="33"/>
      <c r="R360" s="10"/>
      <c r="S360" s="10"/>
    </row>
    <row r="361" customFormat="false" ht="11.25" hidden="false" customHeight="false" outlineLevel="0" collapsed="false">
      <c r="A361" s="16" t="n">
        <f aca="false">A360+1</f>
        <v>42728</v>
      </c>
      <c r="B361" s="17"/>
      <c r="C361" s="17"/>
      <c r="D361" s="17"/>
      <c r="E361" s="17"/>
      <c r="F361" s="17"/>
      <c r="G361" s="17"/>
      <c r="H361" s="17"/>
      <c r="I361" s="17"/>
      <c r="J361" s="18" t="n">
        <f aca="false">IF(OR(B361="",(WEEKDAY(A361,1)=1),(WEEKDAY(A361,1)=7), NOT(ISERROR(VLOOKUP($A361,'.'!$B$9:$B$21,1,0)))),0,'.'!$B$4)</f>
        <v>0</v>
      </c>
      <c r="K361" s="18" t="n">
        <f aca="false">(IF(TRIM(C361)="-",0,C361)-IF(TRIM(B361)="-",0,B361))+(IF(TRIM(D357)="-",0,D357)-IF(TRIM(D361)="-",0,D361))+(IF(TRIM(G361)="-",0,G361)-IF(TRIM(E357)="-",0,E357))+(IF(TRIM(I361)="-",0,I361)-IF(TRIM(H361)="-",0,H361))</f>
        <v>0</v>
      </c>
      <c r="L361" s="18" t="n">
        <f aca="false">IF(K361&gt;=J361,(IF((K361-J361)&gt;0.0075,K361-J361,0)),0) * IF(NOT(ISERROR(VLOOKUP($A361,'.'!$B$9:$B$21,1,0))),'.'!$E$4,IF((WEEKDAY($A361,1)=7),'.'!$C$4,IF((WEEKDAY($A361,1)=1),'.'!$D$4,1)))</f>
        <v>0</v>
      </c>
      <c r="M361" s="18" t="n">
        <f aca="false">IF(J361&gt;=K361,(IF((J361-K361)&gt;0.0075,J361-K361,0)),0)</f>
        <v>0</v>
      </c>
      <c r="N361" s="17" t="str">
        <f aca="false">IFERROR(VLOOKUP($A361,'.'!$B$9:$C$21,2,0),"")</f>
        <v/>
      </c>
      <c r="O361" s="23"/>
      <c r="P361" s="23"/>
      <c r="Q361" s="34"/>
      <c r="R361" s="10"/>
      <c r="S361" s="10"/>
    </row>
    <row r="362" customFormat="false" ht="11.25" hidden="false" customHeight="false" outlineLevel="0" collapsed="false">
      <c r="A362" s="16" t="n">
        <f aca="false">A361+1</f>
        <v>42729</v>
      </c>
      <c r="B362" s="17"/>
      <c r="C362" s="17"/>
      <c r="D362" s="17"/>
      <c r="E362" s="17"/>
      <c r="F362" s="17"/>
      <c r="G362" s="17"/>
      <c r="H362" s="17"/>
      <c r="I362" s="17"/>
      <c r="J362" s="18" t="n">
        <f aca="false">IF(OR(B362="",(WEEKDAY(A362,1)=1),(WEEKDAY(A362,1)=7), NOT(ISERROR(VLOOKUP($A362,'.'!$B$9:$B$21,1,0)))),0,'.'!$B$4)</f>
        <v>0</v>
      </c>
      <c r="K362" s="18" t="n">
        <f aca="false">(IF(TRIM(C362)="-",0,C362)-IF(TRIM(B362)="-",0,B362))+(IF(TRIM(D358)="-",0,D358)-IF(TRIM(D362)="-",0,D362))+(IF(TRIM(G362)="-",0,G362)-IF(TRIM(E358)="-",0,E358))+(IF(TRIM(I362)="-",0,I362)-IF(TRIM(H362)="-",0,H362))</f>
        <v>0</v>
      </c>
      <c r="L362" s="18" t="n">
        <f aca="false">IF(K362&gt;=J362,(IF((K362-J362)&gt;0.0075,K362-J362,0)),0) * IF(NOT(ISERROR(VLOOKUP($A362,'.'!$B$9:$B$21,1,0))),'.'!$E$4,IF((WEEKDAY($A362,1)=7),'.'!$C$4,IF((WEEKDAY($A362,1)=1),'.'!$D$4,1)))</f>
        <v>0</v>
      </c>
      <c r="M362" s="18" t="n">
        <f aca="false">IF(J362&gt;=K362,(IF((J362-K362)&gt;0.0075,J362-K362,0)),0)</f>
        <v>0</v>
      </c>
      <c r="N362" s="17" t="str">
        <f aca="false">IFERROR(VLOOKUP($A362,'.'!$B$9:$C$21,2,0),"")</f>
        <v>Natal</v>
      </c>
      <c r="O362" s="10"/>
      <c r="P362" s="10"/>
      <c r="Q362" s="10"/>
      <c r="R362" s="10"/>
      <c r="S362" s="10"/>
    </row>
    <row r="363" customFormat="false" ht="11.25" hidden="false" customHeight="false" outlineLevel="0" collapsed="false">
      <c r="A363" s="16" t="n">
        <f aca="false">A362+1</f>
        <v>42730</v>
      </c>
      <c r="B363" s="17"/>
      <c r="C363" s="17"/>
      <c r="D363" s="17"/>
      <c r="E363" s="17"/>
      <c r="F363" s="17"/>
      <c r="G363" s="17"/>
      <c r="H363" s="17"/>
      <c r="I363" s="17"/>
      <c r="J363" s="18" t="n">
        <f aca="false">IF(OR(B363="",(WEEKDAY(A363,1)=1),(WEEKDAY(A363,1)=7), NOT(ISERROR(VLOOKUP($A363,'.'!$B$9:$B$21,1,0)))),0,'.'!$B$4)</f>
        <v>0</v>
      </c>
      <c r="K363" s="18" t="n">
        <f aca="false">(IF(TRIM(C363)="-",0,C363)-IF(TRIM(B363)="-",0,B363))+(IF(TRIM(D359)="-",0,D359)-IF(TRIM(D363)="-",0,D363))+(IF(TRIM(G363)="-",0,G363)-IF(TRIM(E359)="-",0,E359))+(IF(TRIM(I363)="-",0,I363)-IF(TRIM(H363)="-",0,H363))</f>
        <v>0</v>
      </c>
      <c r="L363" s="18" t="n">
        <f aca="false">IF(K363&gt;=J363,(IF((K363-J363)&gt;0.0075,K363-J363,0)),0) * IF(NOT(ISERROR(VLOOKUP($A363,'.'!$B$9:$B$21,1,0))),'.'!$E$4,IF((WEEKDAY($A363,1)=7),'.'!$C$4,IF((WEEKDAY($A363,1)=1),'.'!$D$4,1)))</f>
        <v>0</v>
      </c>
      <c r="M363" s="18" t="n">
        <f aca="false">IF(J363&gt;=K363,(IF((J363-K363)&gt;0.0075,J363-K363,0)),0)</f>
        <v>0</v>
      </c>
      <c r="N363" s="17" t="str">
        <f aca="false">IFERROR(VLOOKUP($A363,'.'!$B$9:$C$21,2,0),"")</f>
        <v/>
      </c>
      <c r="O363" s="7"/>
      <c r="P363" s="7"/>
      <c r="Q363" s="33"/>
      <c r="R363" s="10"/>
      <c r="S363" s="10"/>
    </row>
    <row r="364" customFormat="false" ht="11.25" hidden="false" customHeight="false" outlineLevel="0" collapsed="false">
      <c r="A364" s="16" t="n">
        <f aca="false">A363+1</f>
        <v>42731</v>
      </c>
      <c r="B364" s="17"/>
      <c r="C364" s="17"/>
      <c r="D364" s="17"/>
      <c r="E364" s="17"/>
      <c r="F364" s="17"/>
      <c r="G364" s="17"/>
      <c r="H364" s="17"/>
      <c r="I364" s="17"/>
      <c r="J364" s="18" t="n">
        <f aca="false">IF(OR(B364="",(WEEKDAY(A364,1)=1),(WEEKDAY(A364,1)=7), NOT(ISERROR(VLOOKUP($A364,'.'!$B$9:$B$21,1,0)))),0,'.'!$B$4)</f>
        <v>0</v>
      </c>
      <c r="K364" s="18" t="n">
        <f aca="false">(IF(TRIM(C364)="-",0,C364)-IF(TRIM(B364)="-",0,B364))+(IF(TRIM(D360)="-",0,D360)-IF(TRIM(D364)="-",0,D364))+(IF(TRIM(G364)="-",0,G364)-IF(TRIM(E360)="-",0,E360))+(IF(TRIM(I364)="-",0,I364)-IF(TRIM(H364)="-",0,H364))</f>
        <v>0</v>
      </c>
      <c r="L364" s="18" t="n">
        <f aca="false">IF(K364&gt;=J364,(IF((K364-J364)&gt;0.0075,K364-J364,0)),0) * IF(NOT(ISERROR(VLOOKUP($A364,'.'!$B$9:$B$21,1,0))),'.'!$E$4,IF((WEEKDAY($A364,1)=7),'.'!$C$4,IF((WEEKDAY($A364,1)=1),'.'!$D$4,1)))</f>
        <v>0</v>
      </c>
      <c r="M364" s="18" t="n">
        <f aca="false">IF(J364&gt;=K364,(IF((J364-K364)&gt;0.0075,J364-K364,0)),0)</f>
        <v>0</v>
      </c>
      <c r="N364" s="17" t="str">
        <f aca="false">IFERROR(VLOOKUP($A364,'.'!$B$9:$C$21,2,0),"")</f>
        <v/>
      </c>
      <c r="O364" s="23"/>
      <c r="P364" s="23"/>
      <c r="Q364" s="34"/>
      <c r="R364" s="10"/>
      <c r="S364" s="10"/>
    </row>
    <row r="365" customFormat="false" ht="11.25" hidden="false" customHeight="false" outlineLevel="0" collapsed="false">
      <c r="A365" s="16" t="n">
        <f aca="false">A364+1</f>
        <v>42732</v>
      </c>
      <c r="B365" s="17"/>
      <c r="C365" s="17"/>
      <c r="D365" s="17"/>
      <c r="E365" s="17"/>
      <c r="F365" s="17"/>
      <c r="G365" s="17"/>
      <c r="H365" s="17"/>
      <c r="I365" s="17"/>
      <c r="J365" s="18" t="n">
        <f aca="false">IF(OR(B365="",(WEEKDAY(A365,1)=1),(WEEKDAY(A365,1)=7), NOT(ISERROR(VLOOKUP($A365,'.'!$B$9:$B$21,1,0)))),0,'.'!$B$4)</f>
        <v>0</v>
      </c>
      <c r="K365" s="18" t="n">
        <f aca="false">(IF(TRIM(C365)="-",0,C365)-IF(TRIM(B365)="-",0,B365))+(IF(TRIM(D361)="-",0,D361)-IF(TRIM(D365)="-",0,D365))+(IF(TRIM(G365)="-",0,G365)-IF(TRIM(E361)="-",0,E361))+(IF(TRIM(I365)="-",0,I365)-IF(TRIM(H365)="-",0,H365))</f>
        <v>0</v>
      </c>
      <c r="L365" s="18" t="n">
        <f aca="false">IF(K365&gt;=J365,(IF((K365-J365)&gt;0.0075,K365-J365,0)),0) * IF(NOT(ISERROR(VLOOKUP($A365,'.'!$B$9:$B$21,1,0))),'.'!$E$4,IF((WEEKDAY($A365,1)=7),'.'!$C$4,IF((WEEKDAY($A365,1)=1),'.'!$D$4,1)))</f>
        <v>0</v>
      </c>
      <c r="M365" s="18" t="n">
        <f aca="false">IF(J365&gt;=K365,(IF((J365-K365)&gt;0.0075,J365-K365,0)),0)</f>
        <v>0</v>
      </c>
      <c r="N365" s="17" t="str">
        <f aca="false">IFERROR(VLOOKUP($A365,'.'!$B$9:$C$21,2,0),"")</f>
        <v/>
      </c>
      <c r="O365" s="0"/>
      <c r="P365" s="0"/>
      <c r="Q365" s="0"/>
      <c r="R365" s="0"/>
      <c r="S365" s="0"/>
    </row>
    <row r="366" customFormat="false" ht="11.25" hidden="false" customHeight="false" outlineLevel="0" collapsed="false">
      <c r="A366" s="16" t="n">
        <f aca="false">A365+1</f>
        <v>42733</v>
      </c>
      <c r="B366" s="17"/>
      <c r="C366" s="17"/>
      <c r="D366" s="17"/>
      <c r="E366" s="17"/>
      <c r="F366" s="17"/>
      <c r="G366" s="17"/>
      <c r="H366" s="17"/>
      <c r="I366" s="17"/>
      <c r="J366" s="18" t="n">
        <f aca="false">IF(OR(B366="",(WEEKDAY(A366,1)=1),(WEEKDAY(A366,1)=7), NOT(ISERROR(VLOOKUP($A366,'.'!$B$9:$B$21,1,0)))),0,'.'!$B$4)</f>
        <v>0</v>
      </c>
      <c r="K366" s="18" t="n">
        <f aca="false">(IF(TRIM(C366)="-",0,C366)-IF(TRIM(B366)="-",0,B366))+(IF(TRIM(D362)="-",0,D362)-IF(TRIM(D366)="-",0,D366))+(IF(TRIM(G366)="-",0,G366)-IF(TRIM(E362)="-",0,E362))+(IF(TRIM(I366)="-",0,I366)-IF(TRIM(H366)="-",0,H366))</f>
        <v>0</v>
      </c>
      <c r="L366" s="18" t="n">
        <f aca="false">IF(K366&gt;=J366,(IF((K366-J366)&gt;0.0075,K366-J366,0)),0) * IF(NOT(ISERROR(VLOOKUP($A366,'.'!$B$9:$B$21,1,0))),'.'!$E$4,IF((WEEKDAY($A366,1)=7),'.'!$C$4,IF((WEEKDAY($A366,1)=1),'.'!$D$4,1)))</f>
        <v>0</v>
      </c>
      <c r="M366" s="18" t="n">
        <f aca="false">IF(J366&gt;=K366,(IF((J366-K366)&gt;0.0075,J366-K366,0)),0)</f>
        <v>0</v>
      </c>
      <c r="N366" s="17" t="str">
        <f aca="false">IFERROR(VLOOKUP($A366,'.'!$B$9:$C$21,2,0),"")</f>
        <v/>
      </c>
      <c r="O366" s="23" t="n">
        <f aca="false">SUM(L351:L367)</f>
        <v>0</v>
      </c>
      <c r="P366" s="23" t="n">
        <f aca="false">SUM(M351:M367)</f>
        <v>0</v>
      </c>
      <c r="Q366" s="8" t="n">
        <f aca="false">IF(O366&gt;P366,1,0)</f>
        <v>0</v>
      </c>
      <c r="R366" s="10"/>
      <c r="S366" s="8" t="n">
        <f aca="false">IF(Q366=S335,Q366,IF(S336&gt;Q367,S335,Q366))</f>
        <v>1</v>
      </c>
    </row>
    <row r="367" customFormat="false" ht="11.25" hidden="false" customHeight="false" outlineLevel="0" collapsed="false">
      <c r="A367" s="16" t="n">
        <f aca="false">A366+1</f>
        <v>42734</v>
      </c>
      <c r="B367" s="17"/>
      <c r="C367" s="17"/>
      <c r="D367" s="17"/>
      <c r="E367" s="17"/>
      <c r="F367" s="17"/>
      <c r="G367" s="17"/>
      <c r="H367" s="17"/>
      <c r="I367" s="17"/>
      <c r="J367" s="18" t="n">
        <f aca="false">IF(OR(B367="",(WEEKDAY(A367,1)=1),(WEEKDAY(A367,1)=7), NOT(ISERROR(VLOOKUP($A367,'.'!$B$9:$B$21,1,0)))),0,'.'!$B$4)</f>
        <v>0</v>
      </c>
      <c r="K367" s="18" t="n">
        <f aca="false">(IF(TRIM(C367)="-",0,C367)-IF(TRIM(B367)="-",0,B367))+(IF(TRIM(D363)="-",0,D363)-IF(TRIM(D367)="-",0,D367))+(IF(TRIM(G367)="-",0,G367)-IF(TRIM(E363)="-",0,E363))+(IF(TRIM(I367)="-",0,I367)-IF(TRIM(H367)="-",0,H367))</f>
        <v>0</v>
      </c>
      <c r="L367" s="18" t="n">
        <f aca="false">IF(K367&gt;=J367,(IF((K367-J367)&gt;0.0075,K367-J367,0)),0) * IF(NOT(ISERROR(VLOOKUP($A367,'.'!$B$9:$B$21,1,0))),'.'!$E$4,IF((WEEKDAY($A367,1)=7),'.'!$C$4,IF((WEEKDAY($A367,1)=1),'.'!$D$4,1)))</f>
        <v>0</v>
      </c>
      <c r="M367" s="18" t="n">
        <f aca="false">IF(J367&gt;=K367,(IF((J367-K367)&gt;0.0075,J367-K367,0)),0)</f>
        <v>0</v>
      </c>
      <c r="N367" s="17" t="str">
        <f aca="false">IFERROR(VLOOKUP($A367,'.'!$B$9:$C$21,2,0),"")</f>
        <v/>
      </c>
      <c r="O367" s="23" t="n">
        <f aca="false">SUM(L338:L368)</f>
        <v>0</v>
      </c>
      <c r="P367" s="23" t="n">
        <f aca="false">SUM(M338:M368)</f>
        <v>0</v>
      </c>
      <c r="Q367" s="8" t="n">
        <f aca="false">IF(O367&gt;P367,1,0)</f>
        <v>0</v>
      </c>
      <c r="R367" s="10"/>
      <c r="S367" s="8" t="n">
        <f aca="false">IF(Q367=S336,Q367,IF(S337&gt;Q368,S336,Q367))</f>
        <v>1</v>
      </c>
    </row>
    <row r="368" customFormat="false" ht="11.25" hidden="false" customHeight="false" outlineLevel="0" collapsed="false">
      <c r="A368" s="16" t="n">
        <f aca="false">A367+1</f>
        <v>42735</v>
      </c>
      <c r="B368" s="17"/>
      <c r="C368" s="17"/>
      <c r="D368" s="17"/>
      <c r="E368" s="17"/>
      <c r="F368" s="17"/>
      <c r="G368" s="17"/>
      <c r="H368" s="17"/>
      <c r="I368" s="17"/>
      <c r="J368" s="18" t="n">
        <f aca="false">IF(OR(B368="",(WEEKDAY(A368,1)=1),(WEEKDAY(A368,1)=7), NOT(ISERROR(VLOOKUP($A368,'.'!$B$9:$B$21,1,0)))),0,'.'!$B$4)</f>
        <v>0</v>
      </c>
      <c r="K368" s="18" t="n">
        <f aca="false">(IF(TRIM(C368)="-",0,C368)-IF(TRIM(B368)="-",0,B368))+(IF(TRIM(D364)="-",0,D364)-IF(TRIM(D368)="-",0,D368))+(IF(TRIM(G368)="-",0,G368)-IF(TRIM(E364)="-",0,E364))+(IF(TRIM(I368)="-",0,I368)-IF(TRIM(H368)="-",0,H368))</f>
        <v>0</v>
      </c>
      <c r="L368" s="18" t="n">
        <f aca="false">IF(K368&gt;=J368,(IF((K368-J368)&gt;0.0075,K368-J368,0)),0) * IF(NOT(ISERROR(VLOOKUP($A368,'.'!$B$9:$B$21,1,0))),'.'!$E$4,IF((WEEKDAY($A368,1)=7),'.'!$C$4,IF((WEEKDAY($A368,1)=1),'.'!$D$4,1)))</f>
        <v>0</v>
      </c>
      <c r="M368" s="18" t="n">
        <f aca="false">IF(J368&gt;=K368,(IF((J368-K368)&gt;0.0075,J368-K368,0)),0)</f>
        <v>0</v>
      </c>
      <c r="N368" s="17" t="str">
        <f aca="false">IFERROR(VLOOKUP($A368,'.'!$B$9:$C$21,2,0),"")</f>
        <v/>
      </c>
      <c r="O368" s="39" t="s">
        <v>15</v>
      </c>
      <c r="P368" s="39"/>
      <c r="Q368" s="37" t="n">
        <f aca="false">IF(O367&gt;P367,O367-P367,P367-O367)</f>
        <v>0</v>
      </c>
      <c r="R368" s="36" t="s">
        <v>16</v>
      </c>
      <c r="S368" s="37" t="n">
        <f aca="false">IF(Q367=S336,S337+Q368,IF(S337&gt;Q368,S337-Q368,Q368-S337))</f>
        <v>0.243055555555554</v>
      </c>
    </row>
    <row r="369" customFormat="false" ht="11.25" hidden="false" customHeight="false" outlineLevel="0" collapsed="false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</row>
  </sheetData>
  <mergeCells count="127">
    <mergeCell ref="O33:P33"/>
    <mergeCell ref="O36:P36"/>
    <mergeCell ref="O43:P43"/>
    <mergeCell ref="O47:P47"/>
    <mergeCell ref="O50:P50"/>
    <mergeCell ref="O52:P52"/>
    <mergeCell ref="O57:P57"/>
    <mergeCell ref="O58:P58"/>
    <mergeCell ref="O62:P62"/>
    <mergeCell ref="O63:P63"/>
    <mergeCell ref="O64:P64"/>
    <mergeCell ref="O66:P66"/>
    <mergeCell ref="O70:P70"/>
    <mergeCell ref="O71:P71"/>
    <mergeCell ref="O77:P77"/>
    <mergeCell ref="O78:P78"/>
    <mergeCell ref="O80:P80"/>
    <mergeCell ref="O84:P84"/>
    <mergeCell ref="O85:P85"/>
    <mergeCell ref="O87:P87"/>
    <mergeCell ref="O93:P93"/>
    <mergeCell ref="O94:P94"/>
    <mergeCell ref="O98:P98"/>
    <mergeCell ref="O99:P99"/>
    <mergeCell ref="O101:P101"/>
    <mergeCell ref="O106:P106"/>
    <mergeCell ref="O108:P108"/>
    <mergeCell ref="O112:P112"/>
    <mergeCell ref="O113:P113"/>
    <mergeCell ref="O115:P115"/>
    <mergeCell ref="O120:P120"/>
    <mergeCell ref="O123:P123"/>
    <mergeCell ref="O126:P126"/>
    <mergeCell ref="O127:P127"/>
    <mergeCell ref="O129:P129"/>
    <mergeCell ref="O133:P133"/>
    <mergeCell ref="O136:P136"/>
    <mergeCell ref="O140:P140"/>
    <mergeCell ref="O141:P141"/>
    <mergeCell ref="O143:P143"/>
    <mergeCell ref="O147:P147"/>
    <mergeCell ref="O148:P148"/>
    <mergeCell ref="O150:P150"/>
    <mergeCell ref="O154:P154"/>
    <mergeCell ref="O155:P155"/>
    <mergeCell ref="O157:P157"/>
    <mergeCell ref="O161:P161"/>
    <mergeCell ref="O162:P162"/>
    <mergeCell ref="O164:P164"/>
    <mergeCell ref="O167:P167"/>
    <mergeCell ref="O168:P168"/>
    <mergeCell ref="O169:P169"/>
    <mergeCell ref="O171:P171"/>
    <mergeCell ref="O175:P175"/>
    <mergeCell ref="O176:P176"/>
    <mergeCell ref="O178:P178"/>
    <mergeCell ref="O184:P184"/>
    <mergeCell ref="O185:P185"/>
    <mergeCell ref="O189:P189"/>
    <mergeCell ref="O190:P190"/>
    <mergeCell ref="O192:P192"/>
    <mergeCell ref="O197:P197"/>
    <mergeCell ref="O199:P199"/>
    <mergeCell ref="O203:P203"/>
    <mergeCell ref="O204:P204"/>
    <mergeCell ref="O206:P206"/>
    <mergeCell ref="O210:P210"/>
    <mergeCell ref="O212:P212"/>
    <mergeCell ref="O215:P215"/>
    <mergeCell ref="O217:P217"/>
    <mergeCell ref="O218:P218"/>
    <mergeCell ref="O220:P220"/>
    <mergeCell ref="O224:P224"/>
    <mergeCell ref="O225:P225"/>
    <mergeCell ref="O228:P228"/>
    <mergeCell ref="O231:P231"/>
    <mergeCell ref="O232:P232"/>
    <mergeCell ref="O234:P234"/>
    <mergeCell ref="O238:P238"/>
    <mergeCell ref="O239:P239"/>
    <mergeCell ref="O241:P241"/>
    <mergeCell ref="O246:P246"/>
    <mergeCell ref="O248:P248"/>
    <mergeCell ref="O252:P252"/>
    <mergeCell ref="O253:P253"/>
    <mergeCell ref="O255:P255"/>
    <mergeCell ref="O259:P259"/>
    <mergeCell ref="O260:P260"/>
    <mergeCell ref="O262:P262"/>
    <mergeCell ref="O266:P266"/>
    <mergeCell ref="O267:P267"/>
    <mergeCell ref="O269:P269"/>
    <mergeCell ref="O276:P276"/>
    <mergeCell ref="O280:P280"/>
    <mergeCell ref="O281:P281"/>
    <mergeCell ref="O283:P283"/>
    <mergeCell ref="O289:P289"/>
    <mergeCell ref="O290:P290"/>
    <mergeCell ref="O294:P294"/>
    <mergeCell ref="O295:P295"/>
    <mergeCell ref="O297:P297"/>
    <mergeCell ref="O307:P307"/>
    <mergeCell ref="O308:P308"/>
    <mergeCell ref="O309:P309"/>
    <mergeCell ref="O311:P311"/>
    <mergeCell ref="O315:P315"/>
    <mergeCell ref="O316:P316"/>
    <mergeCell ref="O320:P320"/>
    <mergeCell ref="O322:P322"/>
    <mergeCell ref="O323:P323"/>
    <mergeCell ref="O325:P325"/>
    <mergeCell ref="O329:P329"/>
    <mergeCell ref="O330:P330"/>
    <mergeCell ref="O332:P332"/>
    <mergeCell ref="O337:P337"/>
    <mergeCell ref="O339:P339"/>
    <mergeCell ref="O343:P343"/>
    <mergeCell ref="O344:P344"/>
    <mergeCell ref="O346:P346"/>
    <mergeCell ref="O350:P350"/>
    <mergeCell ref="O351:P351"/>
    <mergeCell ref="O353:P353"/>
    <mergeCell ref="O357:P357"/>
    <mergeCell ref="O358:P358"/>
    <mergeCell ref="O360:P360"/>
    <mergeCell ref="O363:P363"/>
    <mergeCell ref="O368:P368"/>
  </mergeCells>
  <conditionalFormatting sqref="L3:L368">
    <cfRule type="cellIs" priority="2" operator="greaterThan" aboveAverage="0" equalAverage="0" bottom="0" percent="0" rank="0" text="" dxfId="0">
      <formula>0</formula>
    </cfRule>
  </conditionalFormatting>
  <conditionalFormatting sqref="M1">
    <cfRule type="cellIs" priority="3" operator="greaterThan" aboveAverage="0" equalAverage="0" bottom="0" percent="0" rank="0" text="" dxfId="1">
      <formula>0</formula>
    </cfRule>
  </conditionalFormatting>
  <conditionalFormatting sqref="L1">
    <cfRule type="cellIs" priority="4" operator="greaterThan" aboveAverage="0" equalAverage="0" bottom="0" percent="0" rank="0" text="" dxfId="2">
      <formula>0</formula>
    </cfRule>
  </conditionalFormatting>
  <conditionalFormatting sqref="S368">
    <cfRule type="expression" priority="5" aboveAverage="0" equalAverage="0" bottom="0" percent="0" rank="0" text="" dxfId="3">
      <formula>S367=1</formula>
    </cfRule>
    <cfRule type="expression" priority="6" aboveAverage="0" equalAverage="0" bottom="0" percent="0" rank="0" text="" dxfId="4">
      <formula>S367=0</formula>
    </cfRule>
  </conditionalFormatting>
  <conditionalFormatting sqref="Q368">
    <cfRule type="expression" priority="7" aboveAverage="0" equalAverage="0" bottom="0" percent="0" rank="0" text="" dxfId="5">
      <formula>Q367=1</formula>
    </cfRule>
    <cfRule type="expression" priority="8" aboveAverage="0" equalAverage="0" bottom="0" percent="0" rank="0" text="" dxfId="6">
      <formula>Q367=0</formula>
    </cfRule>
  </conditionalFormatting>
  <conditionalFormatting sqref="Q33">
    <cfRule type="expression" priority="9" aboveAverage="0" equalAverage="0" bottom="0" percent="0" rank="0" text="" dxfId="7">
      <formula>Q32=1</formula>
    </cfRule>
    <cfRule type="expression" priority="10" aboveAverage="0" equalAverage="0" bottom="0" percent="0" rank="0" text="" dxfId="8">
      <formula>Q32=0</formula>
    </cfRule>
  </conditionalFormatting>
  <conditionalFormatting sqref="S33">
    <cfRule type="expression" priority="11" aboveAverage="0" equalAverage="0" bottom="0" percent="0" rank="0" text="" dxfId="9">
      <formula>S32=1</formula>
    </cfRule>
    <cfRule type="expression" priority="12" aboveAverage="0" equalAverage="0" bottom="0" percent="0" rank="0" text="" dxfId="10">
      <formula>S32=0</formula>
    </cfRule>
  </conditionalFormatting>
  <conditionalFormatting sqref="Q62">
    <cfRule type="expression" priority="13" aboveAverage="0" equalAverage="0" bottom="0" percent="0" rank="0" text="" dxfId="11">
      <formula>Q61=1</formula>
    </cfRule>
    <cfRule type="expression" priority="14" aboveAverage="0" equalAverage="0" bottom="0" percent="0" rank="0" text="" dxfId="12">
      <formula>Q61=0</formula>
    </cfRule>
  </conditionalFormatting>
  <conditionalFormatting sqref="S62">
    <cfRule type="expression" priority="15" aboveAverage="0" equalAverage="0" bottom="0" percent="0" rank="0" text="" dxfId="13">
      <formula>S61=1</formula>
    </cfRule>
    <cfRule type="expression" priority="16" aboveAverage="0" equalAverage="0" bottom="0" percent="0" rank="0" text="" dxfId="14">
      <formula>S61=0</formula>
    </cfRule>
  </conditionalFormatting>
  <conditionalFormatting sqref="K3:K368">
    <cfRule type="cellIs" priority="17" operator="greaterThan" aboveAverage="0" equalAverage="0" bottom="0" percent="0" rank="0" text="" dxfId="15">
      <formula>0</formula>
    </cfRule>
  </conditionalFormatting>
  <conditionalFormatting sqref="M3:M368">
    <cfRule type="cellIs" priority="18" operator="greaterThan" aboveAverage="0" equalAverage="0" bottom="0" percent="0" rank="0" text="" dxfId="16">
      <formula>0</formula>
    </cfRule>
  </conditionalFormatting>
  <conditionalFormatting sqref="Q93">
    <cfRule type="expression" priority="19" aboveAverage="0" equalAverage="0" bottom="0" percent="0" rank="0" text="" dxfId="17">
      <formula>Q92=1</formula>
    </cfRule>
    <cfRule type="expression" priority="20" aboveAverage="0" equalAverage="0" bottom="0" percent="0" rank="0" text="" dxfId="18">
      <formula>Q92=0</formula>
    </cfRule>
  </conditionalFormatting>
  <conditionalFormatting sqref="S93">
    <cfRule type="expression" priority="21" aboveAverage="0" equalAverage="0" bottom="0" percent="0" rank="0" text="" dxfId="19">
      <formula>S92=1</formula>
    </cfRule>
    <cfRule type="expression" priority="22" aboveAverage="0" equalAverage="0" bottom="0" percent="0" rank="0" text="" dxfId="20">
      <formula>S92=0</formula>
    </cfRule>
  </conditionalFormatting>
  <conditionalFormatting sqref="Q123">
    <cfRule type="expression" priority="23" aboveAverage="0" equalAverage="0" bottom="0" percent="0" rank="0" text="" dxfId="21">
      <formula>Q122=1</formula>
    </cfRule>
    <cfRule type="expression" priority="24" aboveAverage="0" equalAverage="0" bottom="0" percent="0" rank="0" text="" dxfId="22">
      <formula>Q122=0</formula>
    </cfRule>
  </conditionalFormatting>
  <conditionalFormatting sqref="S123">
    <cfRule type="expression" priority="25" aboveAverage="0" equalAverage="0" bottom="0" percent="0" rank="0" text="" dxfId="23">
      <formula>S122=1</formula>
    </cfRule>
    <cfRule type="expression" priority="26" aboveAverage="0" equalAverage="0" bottom="0" percent="0" rank="0" text="" dxfId="24">
      <formula>S122=0</formula>
    </cfRule>
  </conditionalFormatting>
  <conditionalFormatting sqref="Q154">
    <cfRule type="expression" priority="27" aboveAverage="0" equalAverage="0" bottom="0" percent="0" rank="0" text="" dxfId="25">
      <formula>Q153=1</formula>
    </cfRule>
    <cfRule type="expression" priority="28" aboveAverage="0" equalAverage="0" bottom="0" percent="0" rank="0" text="" dxfId="26">
      <formula>Q153=0</formula>
    </cfRule>
  </conditionalFormatting>
  <conditionalFormatting sqref="S154">
    <cfRule type="expression" priority="29" aboveAverage="0" equalAverage="0" bottom="0" percent="0" rank="0" text="" dxfId="27">
      <formula>S153=1</formula>
    </cfRule>
    <cfRule type="expression" priority="30" aboveAverage="0" equalAverage="0" bottom="0" percent="0" rank="0" text="" dxfId="28">
      <formula>S153=0</formula>
    </cfRule>
  </conditionalFormatting>
  <conditionalFormatting sqref="Q184">
    <cfRule type="expression" priority="31" aboveAverage="0" equalAverage="0" bottom="0" percent="0" rank="0" text="" dxfId="29">
      <formula>Q183=1</formula>
    </cfRule>
    <cfRule type="expression" priority="32" aboveAverage="0" equalAverage="0" bottom="0" percent="0" rank="0" text="" dxfId="30">
      <formula>Q183=0</formula>
    </cfRule>
  </conditionalFormatting>
  <conditionalFormatting sqref="S184">
    <cfRule type="expression" priority="33" aboveAverage="0" equalAverage="0" bottom="0" percent="0" rank="0" text="" dxfId="31">
      <formula>S183=1</formula>
    </cfRule>
    <cfRule type="expression" priority="34" aboveAverage="0" equalAverage="0" bottom="0" percent="0" rank="0" text="" dxfId="32">
      <formula>S183=0</formula>
    </cfRule>
  </conditionalFormatting>
  <conditionalFormatting sqref="Q215">
    <cfRule type="expression" priority="35" aboveAverage="0" equalAverage="0" bottom="0" percent="0" rank="0" text="" dxfId="33">
      <formula>Q214=1</formula>
    </cfRule>
    <cfRule type="expression" priority="36" aboveAverage="0" equalAverage="0" bottom="0" percent="0" rank="0" text="" dxfId="34">
      <formula>Q214=0</formula>
    </cfRule>
  </conditionalFormatting>
  <conditionalFormatting sqref="S215">
    <cfRule type="expression" priority="37" aboveAverage="0" equalAverage="0" bottom="0" percent="0" rank="0" text="" dxfId="35">
      <formula>S214=1</formula>
    </cfRule>
    <cfRule type="expression" priority="38" aboveAverage="0" equalAverage="0" bottom="0" percent="0" rank="0" text="" dxfId="36">
      <formula>S214=0</formula>
    </cfRule>
  </conditionalFormatting>
  <conditionalFormatting sqref="Q246">
    <cfRule type="expression" priority="39" aboveAverage="0" equalAverage="0" bottom="0" percent="0" rank="0" text="" dxfId="37">
      <formula>Q245=1</formula>
    </cfRule>
    <cfRule type="expression" priority="40" aboveAverage="0" equalAverage="0" bottom="0" percent="0" rank="0" text="" dxfId="38">
      <formula>Q245=0</formula>
    </cfRule>
  </conditionalFormatting>
  <conditionalFormatting sqref="S246">
    <cfRule type="expression" priority="41" aboveAverage="0" equalAverage="0" bottom="0" percent="0" rank="0" text="" dxfId="39">
      <formula>S245=1</formula>
    </cfRule>
    <cfRule type="expression" priority="42" aboveAverage="0" equalAverage="0" bottom="0" percent="0" rank="0" text="" dxfId="40">
      <formula>S245=0</formula>
    </cfRule>
  </conditionalFormatting>
  <conditionalFormatting sqref="Q276">
    <cfRule type="expression" priority="43" aboveAverage="0" equalAverage="0" bottom="0" percent="0" rank="0" text="" dxfId="41">
      <formula>Q275=1</formula>
    </cfRule>
    <cfRule type="expression" priority="44" aboveAverage="0" equalAverage="0" bottom="0" percent="0" rank="0" text="" dxfId="42">
      <formula>Q275=0</formula>
    </cfRule>
  </conditionalFormatting>
  <conditionalFormatting sqref="S276">
    <cfRule type="expression" priority="45" aboveAverage="0" equalAverage="0" bottom="0" percent="0" rank="0" text="" dxfId="43">
      <formula>S275=1</formula>
    </cfRule>
    <cfRule type="expression" priority="46" aboveAverage="0" equalAverage="0" bottom="0" percent="0" rank="0" text="" dxfId="44">
      <formula>S275=0</formula>
    </cfRule>
  </conditionalFormatting>
  <conditionalFormatting sqref="Q307">
    <cfRule type="expression" priority="47" aboveAverage="0" equalAverage="0" bottom="0" percent="0" rank="0" text="" dxfId="45">
      <formula>Q306=1</formula>
    </cfRule>
    <cfRule type="expression" priority="48" aboveAverage="0" equalAverage="0" bottom="0" percent="0" rank="0" text="" dxfId="46">
      <formula>Q306=0</formula>
    </cfRule>
  </conditionalFormatting>
  <conditionalFormatting sqref="S307">
    <cfRule type="expression" priority="49" aboveAverage="0" equalAverage="0" bottom="0" percent="0" rank="0" text="" dxfId="47">
      <formula>S306=1</formula>
    </cfRule>
    <cfRule type="expression" priority="50" aboveAverage="0" equalAverage="0" bottom="0" percent="0" rank="0" text="" dxfId="48">
      <formula>S306=0</formula>
    </cfRule>
  </conditionalFormatting>
  <conditionalFormatting sqref="Q337">
    <cfRule type="expression" priority="51" aboveAverage="0" equalAverage="0" bottom="0" percent="0" rank="0" text="" dxfId="49">
      <formula>Q336=1</formula>
    </cfRule>
    <cfRule type="expression" priority="52" aboveAverage="0" equalAverage="0" bottom="0" percent="0" rank="0" text="" dxfId="50">
      <formula>Q336=0</formula>
    </cfRule>
  </conditionalFormatting>
  <conditionalFormatting sqref="S337">
    <cfRule type="expression" priority="53" aboveAverage="0" equalAverage="0" bottom="0" percent="0" rank="0" text="" dxfId="51">
      <formula>S336=1</formula>
    </cfRule>
    <cfRule type="expression" priority="54" aboveAverage="0" equalAverage="0" bottom="0" percent="0" rank="0" text="" dxfId="52">
      <formula>S336=0</formula>
    </cfRule>
  </conditionalFormatting>
  <conditionalFormatting sqref="J129:J132">
    <cfRule type="expression" priority="55" aboveAverage="0" equalAverage="0" bottom="0" percent="0" rank="0" text="" dxfId="53">
      <formula>OR((WEEKDAY($A129,1)=1),(WEEKDAY($A129,1)=7))</formula>
    </cfRule>
  </conditionalFormatting>
  <conditionalFormatting sqref="J129:J132">
    <cfRule type="cellIs" priority="56" operator="greaterThan" aboveAverage="0" equalAverage="0" bottom="0" percent="0" rank="0" text="" dxfId="54">
      <formula>0</formula>
    </cfRule>
  </conditionalFormatting>
  <printOptions headings="false" gridLines="false" gridLinesSet="true" horizontalCentered="false" verticalCentered="false"/>
  <pageMargins left="0.7875" right="0.7875" top="0.984722222222222" bottom="0.984027777777778" header="0.492361111111111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&amp;L&amp;Z&amp;F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4" activeCellId="0" sqref="C4"/>
    </sheetView>
  </sheetViews>
  <sheetFormatPr defaultRowHeight="11.25"/>
  <cols>
    <col collapsed="false" hidden="false" max="1" min="1" style="1" width="2.57142857142857"/>
    <col collapsed="false" hidden="false" max="1025" min="2" style="1" width="9.14285714285714"/>
  </cols>
  <sheetData>
    <row r="1" customFormat="false" ht="12" hidden="false" customHeight="false" outlineLevel="0" collapsed="false">
      <c r="B1" s="0"/>
      <c r="C1" s="0"/>
      <c r="D1" s="0"/>
      <c r="E1" s="0"/>
    </row>
    <row r="2" customFormat="false" ht="13.5" hidden="false" customHeight="true" outlineLevel="0" collapsed="false">
      <c r="B2" s="54" t="s">
        <v>10</v>
      </c>
      <c r="C2" s="55"/>
      <c r="D2" s="55"/>
      <c r="E2" s="56"/>
    </row>
    <row r="3" customFormat="false" ht="12" hidden="false" customHeight="false" outlineLevel="0" collapsed="false">
      <c r="B3" s="57" t="s">
        <v>17</v>
      </c>
      <c r="C3" s="55" t="s">
        <v>18</v>
      </c>
      <c r="D3" s="55" t="s">
        <v>19</v>
      </c>
      <c r="E3" s="56" t="s">
        <v>20</v>
      </c>
    </row>
    <row r="4" customFormat="false" ht="12" hidden="false" customHeight="false" outlineLevel="0" collapsed="false">
      <c r="B4" s="58" t="n">
        <v>0.25</v>
      </c>
      <c r="C4" s="59" t="n">
        <v>1.4</v>
      </c>
      <c r="D4" s="59" t="n">
        <v>1.4</v>
      </c>
      <c r="E4" s="60" t="n">
        <v>1.4</v>
      </c>
    </row>
    <row r="5" customFormat="false" ht="11.25" hidden="false" customHeight="false" outlineLevel="0" collapsed="false">
      <c r="B5" s="0"/>
      <c r="C5" s="0"/>
      <c r="D5" s="0"/>
      <c r="E5" s="0"/>
    </row>
    <row r="6" customFormat="false" ht="11.25" hidden="false" customHeight="false" outlineLevel="0" collapsed="false">
      <c r="B6" s="0"/>
      <c r="C6" s="0"/>
      <c r="D6" s="0"/>
      <c r="E6" s="0"/>
    </row>
    <row r="7" customFormat="false" ht="12" hidden="false" customHeight="false" outlineLevel="0" collapsed="false">
      <c r="B7" s="0"/>
      <c r="C7" s="0"/>
      <c r="D7" s="0"/>
      <c r="E7" s="0"/>
    </row>
    <row r="8" customFormat="false" ht="11.25" hidden="false" customHeight="false" outlineLevel="0" collapsed="false">
      <c r="B8" s="61" t="s">
        <v>21</v>
      </c>
      <c r="C8" s="62"/>
      <c r="D8" s="62"/>
      <c r="E8" s="63"/>
    </row>
    <row r="9" customFormat="false" ht="11.25" hidden="false" customHeight="false" outlineLevel="0" collapsed="false">
      <c r="B9" s="64" t="n">
        <f aca="false">DATE('Ano 2016'!$A$1,1,1)</f>
        <v>42370</v>
      </c>
      <c r="C9" s="65" t="s">
        <v>22</v>
      </c>
      <c r="D9" s="65"/>
      <c r="E9" s="66"/>
    </row>
    <row r="10" customFormat="false" ht="11.25" hidden="false" customHeight="false" outlineLevel="0" collapsed="false">
      <c r="B10" s="67" t="n">
        <v>42409</v>
      </c>
      <c r="C10" s="68" t="s">
        <v>23</v>
      </c>
      <c r="D10" s="68"/>
      <c r="E10" s="69"/>
    </row>
    <row r="11" customFormat="false" ht="11.25" hidden="false" customHeight="false" outlineLevel="0" collapsed="false">
      <c r="B11" s="67" t="n">
        <v>42454</v>
      </c>
      <c r="C11" s="68" t="s">
        <v>24</v>
      </c>
      <c r="D11" s="68"/>
      <c r="E11" s="69"/>
    </row>
    <row r="12" customFormat="false" ht="11.25" hidden="false" customHeight="false" outlineLevel="0" collapsed="false">
      <c r="B12" s="64" t="n">
        <f aca="false">DATE('Ano 2016'!$A$1,4,21)</f>
        <v>42481</v>
      </c>
      <c r="C12" s="65" t="s">
        <v>25</v>
      </c>
      <c r="D12" s="65"/>
      <c r="E12" s="66"/>
    </row>
    <row r="13" customFormat="false" ht="11.25" hidden="false" customHeight="false" outlineLevel="0" collapsed="false">
      <c r="B13" s="64" t="n">
        <f aca="false">DATE('Ano 2016'!$A$1,5,1)</f>
        <v>42491</v>
      </c>
      <c r="C13" s="65" t="s">
        <v>26</v>
      </c>
      <c r="D13" s="65"/>
      <c r="E13" s="66"/>
    </row>
    <row r="14" customFormat="false" ht="11.25" hidden="false" customHeight="false" outlineLevel="0" collapsed="false">
      <c r="B14" s="67" t="n">
        <v>42516</v>
      </c>
      <c r="C14" s="68" t="s">
        <v>27</v>
      </c>
      <c r="D14" s="68"/>
      <c r="E14" s="69"/>
    </row>
    <row r="15" customFormat="false" ht="11.25" hidden="false" customHeight="false" outlineLevel="0" collapsed="false">
      <c r="B15" s="64" t="n">
        <f aca="false">DATE('Ano 2016'!$A$1,7,9)</f>
        <v>42560</v>
      </c>
      <c r="C15" s="65" t="s">
        <v>28</v>
      </c>
      <c r="D15" s="65"/>
      <c r="E15" s="66"/>
    </row>
    <row r="16" customFormat="false" ht="11.25" hidden="false" customHeight="false" outlineLevel="0" collapsed="false">
      <c r="B16" s="64" t="n">
        <f aca="false">DATE('Ano 2016'!$A$1,8,1)</f>
        <v>42583</v>
      </c>
      <c r="C16" s="65" t="s">
        <v>29</v>
      </c>
      <c r="D16" s="65"/>
      <c r="E16" s="66"/>
    </row>
    <row r="17" customFormat="false" ht="11.25" hidden="false" customHeight="false" outlineLevel="0" collapsed="false">
      <c r="B17" s="64" t="n">
        <f aca="false">DATE('Ano 2016'!$A$1,9,7)</f>
        <v>42620</v>
      </c>
      <c r="C17" s="65" t="s">
        <v>30</v>
      </c>
      <c r="D17" s="65"/>
      <c r="E17" s="66"/>
    </row>
    <row r="18" customFormat="false" ht="11.25" hidden="false" customHeight="false" outlineLevel="0" collapsed="false">
      <c r="B18" s="64" t="n">
        <f aca="false">DATE('Ano 2016'!$A$1,10,12)</f>
        <v>42655</v>
      </c>
      <c r="C18" s="65" t="s">
        <v>31</v>
      </c>
      <c r="D18" s="65"/>
      <c r="E18" s="66"/>
    </row>
    <row r="19" customFormat="false" ht="11.25" hidden="false" customHeight="false" outlineLevel="0" collapsed="false">
      <c r="B19" s="64" t="n">
        <f aca="false">DATE('Ano 2016'!$A$1,11,2)</f>
        <v>42676</v>
      </c>
      <c r="C19" s="65" t="s">
        <v>32</v>
      </c>
      <c r="D19" s="65"/>
      <c r="E19" s="66"/>
    </row>
    <row r="20" customFormat="false" ht="11.25" hidden="false" customHeight="false" outlineLevel="0" collapsed="false">
      <c r="B20" s="64" t="n">
        <f aca="false">DATE('Ano 2016'!$A$1,11,15)</f>
        <v>42689</v>
      </c>
      <c r="C20" s="65" t="s">
        <v>33</v>
      </c>
      <c r="D20" s="65"/>
      <c r="E20" s="66"/>
    </row>
    <row r="21" customFormat="false" ht="12" hidden="false" customHeight="false" outlineLevel="0" collapsed="false">
      <c r="B21" s="70" t="n">
        <f aca="false">DATE('Ano 2016'!$A$1,12,25)</f>
        <v>42729</v>
      </c>
      <c r="C21" s="59" t="s">
        <v>34</v>
      </c>
      <c r="D21" s="59"/>
      <c r="E21" s="60"/>
    </row>
  </sheetData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75"/>
  <cols>
    <col collapsed="false" hidden="false" max="2" min="1" style="0" width="8.6734693877551"/>
    <col collapsed="false" hidden="false" max="3" min="3" style="0" width="15.8571428571429"/>
    <col collapsed="false" hidden="false" max="4" min="4" style="0" width="8.6734693877551"/>
    <col collapsed="false" hidden="false" max="5" min="5" style="0" width="17.5765306122449"/>
    <col collapsed="false" hidden="false" max="1025" min="6" style="0" width="8.6734693877551"/>
  </cols>
  <sheetData>
    <row r="1" customFormat="false" ht="15.75" hidden="false" customHeight="false" outlineLevel="0" collapsed="false">
      <c r="A1" s="71" t="s">
        <v>35</v>
      </c>
      <c r="B1" s="72" t="s">
        <v>36</v>
      </c>
      <c r="C1" s="72" t="s">
        <v>37</v>
      </c>
      <c r="D1" s="72" t="s">
        <v>38</v>
      </c>
      <c r="E1" s="72" t="s">
        <v>39</v>
      </c>
    </row>
    <row r="2" customFormat="false" ht="15.75" hidden="false" customHeight="false" outlineLevel="0" collapsed="false">
      <c r="A2" s="73" t="n">
        <v>462248</v>
      </c>
      <c r="B2" s="74" t="n">
        <v>1</v>
      </c>
      <c r="C2" s="75" t="n">
        <v>41430</v>
      </c>
      <c r="D2" s="74" t="n">
        <v>1</v>
      </c>
      <c r="E2" s="75" t="n">
        <v>41472</v>
      </c>
    </row>
    <row r="3" customFormat="false" ht="15.75" hidden="false" customHeight="false" outlineLevel="0" collapsed="false">
      <c r="A3" s="73" t="n">
        <v>462196</v>
      </c>
      <c r="B3" s="74" t="n">
        <v>1</v>
      </c>
      <c r="C3" s="75" t="n">
        <v>41430</v>
      </c>
      <c r="D3" s="74" t="n">
        <v>1</v>
      </c>
      <c r="E3" s="75" t="n">
        <v>41439</v>
      </c>
    </row>
    <row r="4" customFormat="false" ht="15.75" hidden="false" customHeight="false" outlineLevel="0" collapsed="false">
      <c r="A4" s="73" t="n">
        <v>442550</v>
      </c>
      <c r="B4" s="74" t="n">
        <v>1</v>
      </c>
      <c r="C4" s="75" t="n">
        <v>41430</v>
      </c>
      <c r="D4" s="74" t="n">
        <v>1</v>
      </c>
      <c r="E4" s="75" t="n">
        <v>41445</v>
      </c>
    </row>
    <row r="5" customFormat="false" ht="15.75" hidden="false" customHeight="false" outlineLevel="0" collapsed="false">
      <c r="A5" s="73" t="n">
        <v>462147</v>
      </c>
      <c r="B5" s="74" t="n">
        <v>1</v>
      </c>
      <c r="C5" s="75" t="n">
        <v>41430</v>
      </c>
      <c r="D5" s="74" t="n">
        <v>1</v>
      </c>
      <c r="E5" s="75" t="n">
        <v>41498</v>
      </c>
    </row>
    <row r="6" customFormat="false" ht="15.75" hidden="false" customHeight="false" outlineLevel="0" collapsed="false">
      <c r="A6" s="73" t="n">
        <v>462159</v>
      </c>
      <c r="B6" s="74" t="n">
        <v>1</v>
      </c>
      <c r="C6" s="75" t="n">
        <v>41430</v>
      </c>
      <c r="D6" s="74" t="n">
        <v>1</v>
      </c>
      <c r="E6" s="75" t="n">
        <v>41436</v>
      </c>
    </row>
    <row r="7" customFormat="false" ht="15.75" hidden="false" customHeight="false" outlineLevel="0" collapsed="false">
      <c r="A7" s="73" t="n">
        <v>462160</v>
      </c>
      <c r="B7" s="74" t="n">
        <v>1</v>
      </c>
      <c r="C7" s="75" t="n">
        <v>41430</v>
      </c>
      <c r="D7" s="74" t="n">
        <v>1</v>
      </c>
      <c r="E7" s="75" t="n">
        <v>41442</v>
      </c>
    </row>
    <row r="8" customFormat="false" ht="15.75" hidden="false" customHeight="false" outlineLevel="0" collapsed="false">
      <c r="A8" s="73" t="n">
        <v>462342</v>
      </c>
      <c r="B8" s="74" t="n">
        <v>1</v>
      </c>
      <c r="C8" s="75" t="n">
        <v>41430</v>
      </c>
      <c r="D8" s="74" t="n">
        <v>1</v>
      </c>
      <c r="E8" s="75" t="n">
        <v>41435</v>
      </c>
    </row>
    <row r="9" customFormat="false" ht="15.75" hidden="false" customHeight="false" outlineLevel="0" collapsed="false">
      <c r="A9" s="73" t="n">
        <v>17700</v>
      </c>
      <c r="B9" s="74" t="n">
        <v>1</v>
      </c>
      <c r="C9" s="75" t="n">
        <v>41430</v>
      </c>
      <c r="D9" s="74" t="n">
        <v>1</v>
      </c>
      <c r="E9" s="75" t="n">
        <v>41436</v>
      </c>
    </row>
    <row r="10" customFormat="false" ht="15.75" hidden="false" customHeight="false" outlineLevel="0" collapsed="false">
      <c r="A10" s="73" t="n">
        <v>26529</v>
      </c>
      <c r="B10" s="74" t="n">
        <v>1</v>
      </c>
      <c r="C10" s="75" t="n">
        <v>41430</v>
      </c>
      <c r="D10" s="74" t="n">
        <v>1</v>
      </c>
      <c r="E10" s="75" t="n">
        <v>41435</v>
      </c>
    </row>
    <row r="11" customFormat="false" ht="15.75" hidden="false" customHeight="false" outlineLevel="0" collapsed="false">
      <c r="A11" s="73" t="n">
        <v>26897</v>
      </c>
      <c r="B11" s="74" t="n">
        <v>1</v>
      </c>
      <c r="C11" s="75" t="n">
        <v>41430</v>
      </c>
      <c r="D11" s="74" t="n">
        <v>1</v>
      </c>
      <c r="E11" s="75" t="n">
        <v>41439</v>
      </c>
    </row>
    <row r="12" customFormat="false" ht="15.75" hidden="false" customHeight="false" outlineLevel="0" collapsed="false">
      <c r="A12" s="73" t="n">
        <v>13110</v>
      </c>
      <c r="B12" s="74" t="n">
        <v>1</v>
      </c>
      <c r="C12" s="75" t="n">
        <v>41430</v>
      </c>
      <c r="D12" s="74" t="n">
        <v>1</v>
      </c>
      <c r="E12" s="75" t="n">
        <v>41438</v>
      </c>
    </row>
    <row r="13" customFormat="false" ht="15.75" hidden="false" customHeight="false" outlineLevel="0" collapsed="false">
      <c r="A13" s="73" t="n">
        <v>13079</v>
      </c>
      <c r="B13" s="74" t="n">
        <v>1</v>
      </c>
      <c r="C13" s="75" t="n">
        <v>41430</v>
      </c>
      <c r="D13" s="74" t="n">
        <v>1</v>
      </c>
      <c r="E13" s="75" t="n">
        <v>41436</v>
      </c>
    </row>
    <row r="14" customFormat="false" ht="15.75" hidden="false" customHeight="false" outlineLevel="0" collapsed="false">
      <c r="A14" s="73" t="n">
        <v>462238</v>
      </c>
      <c r="B14" s="74" t="n">
        <v>1</v>
      </c>
      <c r="C14" s="75" t="n">
        <v>41430</v>
      </c>
      <c r="D14" s="74" t="n">
        <v>1</v>
      </c>
      <c r="E14" s="75" t="n">
        <v>41474</v>
      </c>
    </row>
    <row r="15" customFormat="false" ht="15.75" hidden="false" customHeight="false" outlineLevel="0" collapsed="false">
      <c r="A15" s="73" t="n">
        <v>29178</v>
      </c>
      <c r="B15" s="74" t="n">
        <v>1</v>
      </c>
      <c r="C15" s="75" t="n">
        <v>41430</v>
      </c>
      <c r="D15" s="74" t="n">
        <v>1</v>
      </c>
      <c r="E15" s="75" t="n">
        <v>41449</v>
      </c>
    </row>
    <row r="16" customFormat="false" ht="15.75" hidden="false" customHeight="false" outlineLevel="0" collapsed="false">
      <c r="A16" s="73" t="n">
        <v>462330</v>
      </c>
      <c r="B16" s="74" t="n">
        <v>1</v>
      </c>
      <c r="C16" s="75" t="n">
        <v>41430</v>
      </c>
      <c r="D16" s="74" t="n">
        <v>1</v>
      </c>
      <c r="E16" s="75" t="n">
        <v>41467</v>
      </c>
    </row>
    <row r="17" customFormat="false" ht="15.75" hidden="false" customHeight="false" outlineLevel="0" collapsed="false">
      <c r="A17" s="73" t="n">
        <v>462378</v>
      </c>
      <c r="B17" s="74" t="n">
        <v>1</v>
      </c>
      <c r="C17" s="75" t="n">
        <v>41430</v>
      </c>
      <c r="D17" s="74" t="n">
        <v>1</v>
      </c>
      <c r="E17" s="75" t="n">
        <v>41465</v>
      </c>
    </row>
    <row r="18" customFormat="false" ht="15.75" hidden="false" customHeight="false" outlineLevel="0" collapsed="false">
      <c r="A18" s="73" t="n">
        <v>462135</v>
      </c>
      <c r="B18" s="74" t="n">
        <v>1</v>
      </c>
      <c r="C18" s="75" t="n">
        <v>41430</v>
      </c>
      <c r="D18" s="74" t="n">
        <v>1</v>
      </c>
      <c r="E18" s="75" t="n">
        <v>41436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LibreOffice/4.4.3.2$Windows_x86 LibreOffice_project/88805f81e9fe61362df02b9941de8e38a9b5fd16</Application>
  <Company>MS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2004-05-11T19:12:06Z</dcterms:created>
  <dc:creator>Eric Lisi</dc:creator>
  <dc:language>pt-BR</dc:language>
  <cp:lastPrinted>2006-03-22T11:58:51Z</cp:lastPrinted>
  <dcterms:modified xsi:type="dcterms:W3CDTF">2016-09-08T13:00:44Z</dcterms:modified>
  <cp:revision>299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