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CTech\samples\Excel\layouts (ready to use)\"/>
    </mc:Choice>
  </mc:AlternateContent>
  <xr:revisionPtr revIDLastSave="0" documentId="13_ncr:1_{32D35ACA-910C-45B2-ACBB-871EE5A02479}" xr6:coauthVersionLast="47" xr6:coauthVersionMax="47" xr10:uidLastSave="{00000000-0000-0000-0000-000000000000}"/>
  <bookViews>
    <workbookView xWindow="-93" yWindow="-93" windowWidth="25786" windowHeight="15466" firstSheet="1" activeTab="1" xr2:uid="{00000000-000D-0000-FFFF-FFFF00000000}"/>
  </bookViews>
  <sheets>
    <sheet name="Data" sheetId="1" state="hidden" r:id="rId1"/>
    <sheet name="Report" sheetId="3" r:id="rId2"/>
    <sheet name="Report Metadata" sheetId="2" state="hidden" r:id="rId3"/>
  </sheets>
  <definedNames>
    <definedName name="_xlnm._FilterDatabase" localSheetId="1" hidden="1">Report!$A$5:$B$5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A2" i="3"/>
  <c r="A1" i="3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5" i="3" a="1"/>
  <c r="AA32" i="3" s="1" a="1"/>
  <c r="AA32" i="3" s="1"/>
  <c r="X24" i="3"/>
  <c r="X25" i="3"/>
  <c r="X26" i="3"/>
  <c r="X27" i="3"/>
  <c r="X28" i="3"/>
  <c r="G5" i="3"/>
  <c r="F5" i="3"/>
  <c r="F4" i="3"/>
  <c r="E5" i="3"/>
  <c r="E4" i="3"/>
  <c r="D5" i="3"/>
  <c r="C5" i="3"/>
  <c r="D4" i="3"/>
  <c r="Y5" i="3" a="1"/>
  <c r="Y5" i="3" s="1"/>
  <c r="Z32" i="3" l="1" a="1"/>
  <c r="Z32" i="3" s="1"/>
  <c r="E6" i="3" s="1" a="1"/>
  <c r="E6" i="3" s="1"/>
  <c r="Z5" i="3"/>
  <c r="D6" i="3" l="1" a="1"/>
  <c r="D6" i="3" s="1"/>
  <c r="B6" i="3" a="1"/>
  <c r="B6" i="3" s="1"/>
  <c r="A6" i="3" a="1"/>
  <c r="A6" i="3" s="1"/>
  <c r="F6" i="3" a="1"/>
  <c r="F6" i="3" s="1"/>
  <c r="G6" i="3" a="1"/>
  <c r="G6" i="3" s="1"/>
  <c r="C6" i="3" a="1"/>
  <c r="C6" i="3" s="1"/>
  <c r="H6" i="3" a="1"/>
  <c r="H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<sst xmlns="http://schemas.openxmlformats.org/spreadsheetml/2006/main" count="452" uniqueCount="107">
  <si>
    <t>TodayFormatted</t>
  </si>
  <si>
    <t>CompanyName</t>
  </si>
  <si>
    <t>TblCptnItemFilter</t>
  </si>
  <si>
    <t>ItemFilter</t>
  </si>
  <si>
    <t>Item2PeriodStartDate</t>
  </si>
  <si>
    <t>Item3PeriodStartDate</t>
  </si>
  <si>
    <t>Item31PeriodStartDate</t>
  </si>
  <si>
    <t>Item4PeriodStartDate</t>
  </si>
  <si>
    <t>Item41PeriodStartDate</t>
  </si>
  <si>
    <t>Item5PeriodStartDate</t>
  </si>
  <si>
    <t>No_Item</t>
  </si>
  <si>
    <t>ItemAgeCompositionQtyCaption</t>
  </si>
  <si>
    <t>PageNoCaption</t>
  </si>
  <si>
    <t>AfterCaption</t>
  </si>
  <si>
    <t>BeforeCaption</t>
  </si>
  <si>
    <t>TotalInvtQtyCaption</t>
  </si>
  <si>
    <t>ItemDescriptionCaption</t>
  </si>
  <si>
    <t>ItemNoCaption</t>
  </si>
  <si>
    <t>InvtQty1_ItemLedgEntry</t>
  </si>
  <si>
    <t>InvtQty2_ItemLedgEntry</t>
  </si>
  <si>
    <t>InvtQty3_ItemLedgEntry</t>
  </si>
  <si>
    <t>InvtQty4_ItemLedgEntry</t>
  </si>
  <si>
    <t>InvtQty5_ItemLedgEntry</t>
  </si>
  <si>
    <t>TotalInvtQty</t>
  </si>
  <si>
    <t>Desc_Item</t>
  </si>
  <si>
    <t>PrintLine</t>
  </si>
  <si>
    <t>18 September 2023</t>
  </si>
  <si>
    <t>CRONUS UK Ltd.</t>
  </si>
  <si>
    <t xml:space="preserve">Item: </t>
  </si>
  <si>
    <t/>
  </si>
  <si>
    <t>30/01/20</t>
  </si>
  <si>
    <t>29/02/20</t>
  </si>
  <si>
    <t>01/03/20</t>
  </si>
  <si>
    <t>30/03/20</t>
  </si>
  <si>
    <t>31/03/20</t>
  </si>
  <si>
    <t>30/04/20</t>
  </si>
  <si>
    <t>1896-S</t>
  </si>
  <si>
    <t>Item Age Composition - Quantity</t>
  </si>
  <si>
    <t>Page</t>
  </si>
  <si>
    <t>After...</t>
  </si>
  <si>
    <t>...Before</t>
  </si>
  <si>
    <t>Inventory</t>
  </si>
  <si>
    <t>Description</t>
  </si>
  <si>
    <t>Item No.</t>
  </si>
  <si>
    <t>ATHENS Desk</t>
  </si>
  <si>
    <t>1900-S</t>
  </si>
  <si>
    <t>PARIS Guest Chair, black</t>
  </si>
  <si>
    <t>1906-S</t>
  </si>
  <si>
    <t>ATHENS Mobile Pedestal</t>
  </si>
  <si>
    <t>1908-S</t>
  </si>
  <si>
    <t>LONDON Swivel Chair, blue</t>
  </si>
  <si>
    <t>1920-S</t>
  </si>
  <si>
    <t>ANTWERP Conference Table</t>
  </si>
  <si>
    <t>1925-W</t>
  </si>
  <si>
    <t>Conference Bundle 1-6</t>
  </si>
  <si>
    <t>1928-S</t>
  </si>
  <si>
    <t>AMSTERDAM Lamp</t>
  </si>
  <si>
    <t>1929-W</t>
  </si>
  <si>
    <t>Conference Bundle 1-8</t>
  </si>
  <si>
    <t>1936-S</t>
  </si>
  <si>
    <t>BERLIN Guest Chair, yellow</t>
  </si>
  <si>
    <t>1953-W</t>
  </si>
  <si>
    <t>Guest Section 1</t>
  </si>
  <si>
    <t>1960-S</t>
  </si>
  <si>
    <t>ROME Guest Chair, green</t>
  </si>
  <si>
    <t>1964-S</t>
  </si>
  <si>
    <t>TOKYO Guest Chair, blue</t>
  </si>
  <si>
    <t>1965-W</t>
  </si>
  <si>
    <t>Conference Bundle 2-8</t>
  </si>
  <si>
    <t>1968-S</t>
  </si>
  <si>
    <t>MEXICO Swivel Chair, black</t>
  </si>
  <si>
    <t>1969-W</t>
  </si>
  <si>
    <t>Conference Package 1</t>
  </si>
  <si>
    <t>1972-S</t>
  </si>
  <si>
    <t>MUNICH Swivel Chair, yellow</t>
  </si>
  <si>
    <t>1980-S</t>
  </si>
  <si>
    <t>MOSCOW Swivel Chair, red</t>
  </si>
  <si>
    <t>1988-S</t>
  </si>
  <si>
    <t>SEOUL Guest Chair, red</t>
  </si>
  <si>
    <t>1996-S</t>
  </si>
  <si>
    <t>ATLANTA Whiteboard, base</t>
  </si>
  <si>
    <t>2000-S</t>
  </si>
  <si>
    <t>SYDNEY Swivel Chair, green</t>
  </si>
  <si>
    <t>Filter (DataItem::Table::FilterGroupNo::FieldName)</t>
  </si>
  <si>
    <t>Filter Value</t>
  </si>
  <si>
    <t>Report Property</t>
  </si>
  <si>
    <t>Report Property Value</t>
  </si>
  <si>
    <t>Item::Item::2::Type</t>
  </si>
  <si>
    <t>0</t>
  </si>
  <si>
    <t>Extension ID</t>
  </si>
  <si>
    <t>437dbf0e-84ff-417a-965d-ed2bb9650972</t>
  </si>
  <si>
    <t>Extension Name</t>
  </si>
  <si>
    <t>Base Application by Microsoft</t>
  </si>
  <si>
    <t>Extension Publisher</t>
  </si>
  <si>
    <t>Microsoft</t>
  </si>
  <si>
    <t>Extension Version</t>
  </si>
  <si>
    <t>22.4.59114.60540</t>
  </si>
  <si>
    <t>Object ID</t>
  </si>
  <si>
    <t>5807</t>
  </si>
  <si>
    <t>Object Name</t>
  </si>
  <si>
    <t>Item Age Composition - Qty.</t>
  </si>
  <si>
    <t>Item #</t>
  </si>
  <si>
    <t>Total Qty. Change</t>
  </si>
  <si>
    <t>Sort By</t>
  </si>
  <si>
    <t>Sort Order</t>
  </si>
  <si>
    <t>Ascending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</si>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</sst>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_(* #,##0.00_);_(* \(#,##0.00\);_(* &quot;-&quot;??_);_(@_)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2" fillId="2" borderId="1" xfId="0" applyNumberFormat="1" applyFont="1" applyFill="1" applyBorder="1"/>
    <xf numFmtId="165" fontId="2" fillId="2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Z21" totalsRowShown="0">
  <autoFilter ref="A1:Z21" xr:uid="{00000000-0009-0000-0100-000001000000}"/>
  <tableColumns count="26">
    <tableColumn id="1" xr3:uid="{00000000-0010-0000-0000-000001000000}" name="TodayFormatted"/>
    <tableColumn id="2" xr3:uid="{00000000-0010-0000-0000-000002000000}" name="CompanyName"/>
    <tableColumn id="3" xr3:uid="{00000000-0010-0000-0000-000003000000}" name="TblCptnItemFilter"/>
    <tableColumn id="4" xr3:uid="{00000000-0010-0000-0000-000004000000}" name="ItemFilter"/>
    <tableColumn id="5" xr3:uid="{00000000-0010-0000-0000-000005000000}" name="Item2PeriodStartDate"/>
    <tableColumn id="6" xr3:uid="{00000000-0010-0000-0000-000006000000}" name="Item3PeriodStartDate"/>
    <tableColumn id="7" xr3:uid="{00000000-0010-0000-0000-000007000000}" name="Item31PeriodStartDate"/>
    <tableColumn id="8" xr3:uid="{00000000-0010-0000-0000-000008000000}" name="Item4PeriodStartDate"/>
    <tableColumn id="9" xr3:uid="{00000000-0010-0000-0000-000009000000}" name="Item41PeriodStartDate"/>
    <tableColumn id="10" xr3:uid="{00000000-0010-0000-0000-00000A000000}" name="Item5PeriodStartDate"/>
    <tableColumn id="11" xr3:uid="{00000000-0010-0000-0000-00000B000000}" name="No_Item"/>
    <tableColumn id="25" xr3:uid="{00000000-0010-0000-0000-000019000000}" name="Desc_Item" dataDxfId="0"/>
    <tableColumn id="12" xr3:uid="{00000000-0010-0000-0000-00000C000000}" name="ItemAgeCompositionQtyCaption"/>
    <tableColumn id="13" xr3:uid="{00000000-0010-0000-0000-00000D000000}" name="PageNoCaption"/>
    <tableColumn id="14" xr3:uid="{00000000-0010-0000-0000-00000E000000}" name="AfterCaption"/>
    <tableColumn id="15" xr3:uid="{00000000-0010-0000-0000-00000F000000}" name="BeforeCaption"/>
    <tableColumn id="16" xr3:uid="{00000000-0010-0000-0000-000010000000}" name="TotalInvtQtyCaption"/>
    <tableColumn id="17" xr3:uid="{00000000-0010-0000-0000-000011000000}" name="ItemDescriptionCaption"/>
    <tableColumn id="18" xr3:uid="{00000000-0010-0000-0000-000012000000}" name="ItemNoCaption"/>
    <tableColumn id="19" xr3:uid="{00000000-0010-0000-0000-000013000000}" name="InvtQty1_ItemLedgEntry"/>
    <tableColumn id="20" xr3:uid="{00000000-0010-0000-0000-000014000000}" name="InvtQty2_ItemLedgEntry"/>
    <tableColumn id="21" xr3:uid="{00000000-0010-0000-0000-000015000000}" name="InvtQty3_ItemLedgEntry"/>
    <tableColumn id="22" xr3:uid="{00000000-0010-0000-0000-000016000000}" name="InvtQty4_ItemLedgEntry"/>
    <tableColumn id="23" xr3:uid="{00000000-0010-0000-0000-000017000000}" name="InvtQty5_ItemLedgEntry"/>
    <tableColumn id="24" xr3:uid="{00000000-0010-0000-0000-000018000000}" name="TotalInvtQty"/>
    <tableColumn id="26" xr3:uid="{00000000-0010-0000-0000-00001A000000}" name="Print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opLeftCell="R1" workbookViewId="0">
      <pane ySplit="1" topLeftCell="A2" activePane="bottomLeft" state="frozen"/>
      <selection pane="bottomLeft" activeCell="V2" sqref="V2"/>
    </sheetView>
  </sheetViews>
  <sheetFormatPr defaultRowHeight="14.35" x14ac:dyDescent="0.5"/>
  <cols>
    <col min="1" max="1" width="17.3515625" bestFit="1" customWidth="1"/>
    <col min="2" max="2" width="16.29296875" bestFit="1" customWidth="1"/>
    <col min="3" max="3" width="18.17578125" bestFit="1" customWidth="1"/>
    <col min="4" max="4" width="11.3515625" bestFit="1" customWidth="1"/>
    <col min="5" max="6" width="22" bestFit="1" customWidth="1"/>
    <col min="7" max="7" width="23.05859375" bestFit="1" customWidth="1"/>
    <col min="8" max="8" width="22" bestFit="1" customWidth="1"/>
    <col min="9" max="9" width="23.05859375" bestFit="1" customWidth="1"/>
    <col min="10" max="10" width="22" bestFit="1" customWidth="1"/>
    <col min="11" max="11" width="10.46875" bestFit="1" customWidth="1"/>
    <col min="12" max="12" width="12" bestFit="1" customWidth="1"/>
    <col min="13" max="13" width="31.17578125" bestFit="1" customWidth="1"/>
    <col min="14" max="14" width="16.3515625" bestFit="1" customWidth="1"/>
    <col min="15" max="15" width="14" bestFit="1" customWidth="1"/>
    <col min="16" max="16" width="15.46875" bestFit="1" customWidth="1"/>
    <col min="17" max="17" width="20.52734375" bestFit="1" customWidth="1"/>
    <col min="18" max="18" width="23.64453125" bestFit="1" customWidth="1"/>
    <col min="19" max="19" width="16.17578125" bestFit="1" customWidth="1"/>
    <col min="20" max="24" width="24.29296875" bestFit="1" customWidth="1"/>
    <col min="25" max="25" width="13.703125" bestFit="1" customWidth="1"/>
    <col min="27" max="27" width="10.52734375" bestFit="1" customWidth="1"/>
  </cols>
  <sheetData>
    <row r="1" spans="1:2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</row>
    <row r="2" spans="1:26" x14ac:dyDescent="0.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44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3">
        <v>0</v>
      </c>
      <c r="U2" s="3">
        <v>0</v>
      </c>
      <c r="V2" s="3">
        <v>4</v>
      </c>
      <c r="W2" s="3">
        <v>0</v>
      </c>
      <c r="X2" s="3">
        <v>0</v>
      </c>
      <c r="Y2" s="3">
        <v>4</v>
      </c>
      <c r="Z2" s="4" t="b">
        <f>TRUE()</f>
        <v>1</v>
      </c>
    </row>
    <row r="3" spans="1:26" x14ac:dyDescent="0.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45</v>
      </c>
      <c r="L3" s="2" t="s">
        <v>46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 t="b">
        <f>FALSE()</f>
        <v>0</v>
      </c>
    </row>
    <row r="4" spans="1:26" x14ac:dyDescent="0.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47</v>
      </c>
      <c r="L4" s="2" t="s">
        <v>48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3">
        <v>0</v>
      </c>
      <c r="U4" s="3">
        <v>0</v>
      </c>
      <c r="V4" s="3">
        <v>5</v>
      </c>
      <c r="W4" s="3">
        <v>0</v>
      </c>
      <c r="X4" s="3">
        <v>0</v>
      </c>
      <c r="Y4" s="3">
        <v>5</v>
      </c>
      <c r="Z4" s="4" t="b">
        <f>TRUE()</f>
        <v>1</v>
      </c>
    </row>
    <row r="5" spans="1:26" x14ac:dyDescent="0.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49</v>
      </c>
      <c r="L5" s="2" t="s">
        <v>50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3">
        <v>0</v>
      </c>
      <c r="U5" s="3">
        <v>0</v>
      </c>
      <c r="V5" s="3">
        <v>3</v>
      </c>
      <c r="W5" s="3">
        <v>0</v>
      </c>
      <c r="X5" s="3">
        <v>0</v>
      </c>
      <c r="Y5" s="3">
        <v>3</v>
      </c>
      <c r="Z5" s="4" t="b">
        <f>TRUE()</f>
        <v>1</v>
      </c>
    </row>
    <row r="6" spans="1:26" x14ac:dyDescent="0.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51</v>
      </c>
      <c r="L6" s="2" t="s">
        <v>52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3">
        <v>0</v>
      </c>
      <c r="U6" s="3">
        <v>4</v>
      </c>
      <c r="V6" s="3">
        <v>6</v>
      </c>
      <c r="W6" s="3">
        <v>0</v>
      </c>
      <c r="X6" s="3">
        <v>0</v>
      </c>
      <c r="Y6" s="3">
        <v>10</v>
      </c>
      <c r="Z6" s="4" t="b">
        <f>TRUE()</f>
        <v>1</v>
      </c>
    </row>
    <row r="7" spans="1:26" x14ac:dyDescent="0.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53</v>
      </c>
      <c r="L7" s="2" t="s">
        <v>54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 t="b">
        <f>FALSE()</f>
        <v>0</v>
      </c>
    </row>
    <row r="8" spans="1:26" x14ac:dyDescent="0.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55</v>
      </c>
      <c r="L8" s="2" t="s">
        <v>56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3">
        <v>0</v>
      </c>
      <c r="U8" s="3">
        <v>0</v>
      </c>
      <c r="V8" s="3">
        <v>8</v>
      </c>
      <c r="W8" s="3">
        <v>0</v>
      </c>
      <c r="X8" s="3">
        <v>0</v>
      </c>
      <c r="Y8" s="3">
        <v>8</v>
      </c>
      <c r="Z8" s="4" t="b">
        <f>TRUE()</f>
        <v>1</v>
      </c>
    </row>
    <row r="9" spans="1:26" x14ac:dyDescent="0.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57</v>
      </c>
      <c r="L9" s="2" t="s">
        <v>58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 t="b">
        <f>FALSE()</f>
        <v>0</v>
      </c>
    </row>
    <row r="10" spans="1:26" x14ac:dyDescent="0.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59</v>
      </c>
      <c r="L10" s="2" t="s">
        <v>60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3">
        <v>76</v>
      </c>
      <c r="U10" s="3">
        <v>11</v>
      </c>
      <c r="V10" s="3">
        <v>13</v>
      </c>
      <c r="W10" s="3">
        <v>0</v>
      </c>
      <c r="X10" s="3">
        <v>0</v>
      </c>
      <c r="Y10" s="3">
        <v>100</v>
      </c>
      <c r="Z10" s="4" t="b">
        <f>TRUE()</f>
        <v>1</v>
      </c>
    </row>
    <row r="11" spans="1:26" x14ac:dyDescent="0.5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61</v>
      </c>
      <c r="L11" s="2" t="s">
        <v>62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3">
        <v>-2</v>
      </c>
      <c r="U11" s="3">
        <v>-47</v>
      </c>
      <c r="V11" s="3">
        <v>0</v>
      </c>
      <c r="W11" s="3">
        <v>0</v>
      </c>
      <c r="X11" s="3">
        <v>0</v>
      </c>
      <c r="Y11" s="3">
        <v>-49</v>
      </c>
      <c r="Z11" s="4" t="b">
        <f>TRUE()</f>
        <v>1</v>
      </c>
    </row>
    <row r="12" spans="1:26" x14ac:dyDescent="0.5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63</v>
      </c>
      <c r="L12" s="2" t="s">
        <v>64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3">
        <v>0</v>
      </c>
      <c r="U12" s="3">
        <v>0</v>
      </c>
      <c r="V12" s="3">
        <v>2</v>
      </c>
      <c r="W12" s="3">
        <v>4</v>
      </c>
      <c r="X12" s="3">
        <v>0</v>
      </c>
      <c r="Y12" s="3">
        <v>6</v>
      </c>
      <c r="Z12" s="4" t="b">
        <f>TRUE()</f>
        <v>1</v>
      </c>
    </row>
    <row r="13" spans="1:26" x14ac:dyDescent="0.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35</v>
      </c>
      <c r="K13" s="2" t="s">
        <v>65</v>
      </c>
      <c r="L13" s="2" t="s">
        <v>66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3">
        <v>0</v>
      </c>
      <c r="U13" s="3">
        <v>0</v>
      </c>
      <c r="V13" s="3">
        <v>4</v>
      </c>
      <c r="W13" s="3">
        <v>0</v>
      </c>
      <c r="X13" s="3">
        <v>0</v>
      </c>
      <c r="Y13" s="3">
        <v>4</v>
      </c>
      <c r="Z13" s="4" t="b">
        <f>TRUE()</f>
        <v>1</v>
      </c>
    </row>
    <row r="14" spans="1:26" x14ac:dyDescent="0.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35</v>
      </c>
      <c r="K14" s="2" t="s">
        <v>67</v>
      </c>
      <c r="L14" s="2" t="s">
        <v>68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3">
        <v>-78</v>
      </c>
      <c r="U14" s="3">
        <v>-3</v>
      </c>
      <c r="V14" s="3">
        <v>0</v>
      </c>
      <c r="W14" s="3">
        <v>0</v>
      </c>
      <c r="X14" s="3">
        <v>0</v>
      </c>
      <c r="Y14" s="3">
        <v>-81</v>
      </c>
      <c r="Z14" s="4" t="b">
        <f>TRUE()</f>
        <v>1</v>
      </c>
    </row>
    <row r="15" spans="1:26" x14ac:dyDescent="0.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  <c r="J15" s="2" t="s">
        <v>35</v>
      </c>
      <c r="K15" s="2" t="s">
        <v>69</v>
      </c>
      <c r="L15" s="2" t="s">
        <v>70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3">
        <v>9</v>
      </c>
      <c r="U15" s="3">
        <v>0</v>
      </c>
      <c r="V15" s="3">
        <v>0</v>
      </c>
      <c r="W15" s="3">
        <v>1</v>
      </c>
      <c r="X15" s="3">
        <v>0</v>
      </c>
      <c r="Y15" s="3">
        <v>10</v>
      </c>
      <c r="Z15" s="4" t="b">
        <f>TRUE()</f>
        <v>1</v>
      </c>
    </row>
    <row r="16" spans="1:26" x14ac:dyDescent="0.5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2" t="s">
        <v>35</v>
      </c>
      <c r="K16" s="2" t="s">
        <v>71</v>
      </c>
      <c r="L16" s="2" t="s">
        <v>72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3">
        <v>-7</v>
      </c>
      <c r="U16" s="3">
        <v>0</v>
      </c>
      <c r="V16" s="3">
        <v>0</v>
      </c>
      <c r="W16" s="3">
        <v>0</v>
      </c>
      <c r="X16" s="3">
        <v>0</v>
      </c>
      <c r="Y16" s="3">
        <v>-7</v>
      </c>
      <c r="Z16" s="4" t="b">
        <f>TRUE()</f>
        <v>1</v>
      </c>
    </row>
    <row r="17" spans="1:26" x14ac:dyDescent="0.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34</v>
      </c>
      <c r="J17" s="2" t="s">
        <v>35</v>
      </c>
      <c r="K17" s="2" t="s">
        <v>73</v>
      </c>
      <c r="L17" s="2" t="s">
        <v>74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 t="b">
        <f>FALSE()</f>
        <v>0</v>
      </c>
    </row>
    <row r="18" spans="1:26" x14ac:dyDescent="0.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35</v>
      </c>
      <c r="K18" s="2" t="s">
        <v>75</v>
      </c>
      <c r="L18" s="2" t="s">
        <v>76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 t="b">
        <f>FALSE()</f>
        <v>0</v>
      </c>
    </row>
    <row r="19" spans="1:26" x14ac:dyDescent="0.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34</v>
      </c>
      <c r="J19" s="2" t="s">
        <v>35</v>
      </c>
      <c r="K19" s="2" t="s">
        <v>77</v>
      </c>
      <c r="L19" s="2" t="s">
        <v>78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 t="b">
        <f>FALSE()</f>
        <v>0</v>
      </c>
    </row>
    <row r="20" spans="1:26" x14ac:dyDescent="0.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34</v>
      </c>
      <c r="J20" s="2" t="s">
        <v>35</v>
      </c>
      <c r="K20" s="2" t="s">
        <v>79</v>
      </c>
      <c r="L20" s="2" t="s">
        <v>80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3">
        <v>0</v>
      </c>
      <c r="U20" s="3">
        <v>0</v>
      </c>
      <c r="V20" s="3">
        <v>10</v>
      </c>
      <c r="W20" s="3">
        <v>0</v>
      </c>
      <c r="X20" s="3">
        <v>0</v>
      </c>
      <c r="Y20" s="3">
        <v>10</v>
      </c>
      <c r="Z20" s="4" t="b">
        <f>TRUE()</f>
        <v>1</v>
      </c>
    </row>
    <row r="21" spans="1:26" x14ac:dyDescent="0.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81</v>
      </c>
      <c r="L21" s="2" t="s">
        <v>82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3">
        <v>23</v>
      </c>
      <c r="U21" s="3">
        <v>7</v>
      </c>
      <c r="V21" s="3">
        <v>8</v>
      </c>
      <c r="W21" s="3">
        <v>0</v>
      </c>
      <c r="X21" s="3">
        <v>0</v>
      </c>
      <c r="Y21" s="3">
        <v>38</v>
      </c>
      <c r="Z21" s="4" t="b">
        <f>TRUE()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8D28-8F05-47A2-ABEA-3D263DBC7DC7}">
  <dimension ref="A1:AA39"/>
  <sheetViews>
    <sheetView showGridLines="0" tabSelected="1" workbookViewId="0">
      <selection activeCell="A3" sqref="A3"/>
    </sheetView>
  </sheetViews>
  <sheetFormatPr defaultRowHeight="14.35" x14ac:dyDescent="0.5"/>
  <cols>
    <col min="2" max="2" width="31.17578125" customWidth="1"/>
    <col min="8" max="8" width="12.703125" customWidth="1"/>
    <col min="25" max="25" width="28.3515625" bestFit="1" customWidth="1"/>
  </cols>
  <sheetData>
    <row r="1" spans="1:27" x14ac:dyDescent="0.5">
      <c r="A1" s="8" t="str">
        <f>INDEX(Data[],1,1)</f>
        <v>18 September 2023</v>
      </c>
      <c r="E1" s="8" t="s">
        <v>106</v>
      </c>
      <c r="G1" s="8" t="s">
        <v>103</v>
      </c>
      <c r="H1" s="8" t="s">
        <v>104</v>
      </c>
    </row>
    <row r="2" spans="1:27" x14ac:dyDescent="0.5">
      <c r="A2" s="8" t="str">
        <f>INDEX(Data[],1,2)</f>
        <v>CRONUS UK Ltd.</v>
      </c>
      <c r="E2" s="8" t="str">
        <f>INDEX(Data[],1,3)</f>
        <v xml:space="preserve">Item: </v>
      </c>
      <c r="G2" t="s">
        <v>101</v>
      </c>
      <c r="H2" t="s">
        <v>105</v>
      </c>
    </row>
    <row r="4" spans="1:27" ht="14.7" thickBot="1" x14ac:dyDescent="0.55000000000000004">
      <c r="D4" s="8" t="str">
        <f>INDEX(Data[],1,5)</f>
        <v>30/01/20</v>
      </c>
      <c r="E4" s="8" t="str">
        <f>INDEX(Data[],1,7)</f>
        <v>01/03/20</v>
      </c>
      <c r="F4" s="8" t="str">
        <f>INDEX(Data[],1,9)</f>
        <v>31/03/20</v>
      </c>
    </row>
    <row r="5" spans="1:27" ht="29" thickBot="1" x14ac:dyDescent="0.55000000000000004">
      <c r="A5" s="10" t="s">
        <v>101</v>
      </c>
      <c r="B5" s="11" t="s">
        <v>42</v>
      </c>
      <c r="C5" s="8" t="str">
        <f>INDEX(Data[],1,16)</f>
        <v>...Before</v>
      </c>
      <c r="D5" s="8" t="str">
        <f>INDEX(Data[],1,6)</f>
        <v>29/02/20</v>
      </c>
      <c r="E5" s="8" t="str">
        <f>INDEX(Data[],1,8)</f>
        <v>30/03/20</v>
      </c>
      <c r="F5" s="8" t="str">
        <f>INDEX(Data[],1,10)</f>
        <v>30/04/20</v>
      </c>
      <c r="G5" s="8" t="str">
        <f>INDEX(Data[],1,15)</f>
        <v>After...</v>
      </c>
      <c r="H5" s="9" t="s">
        <v>102</v>
      </c>
      <c r="Y5" t="str" cm="1">
        <f t="array" ref="Y5:Y30">TRANSPOSE(Data[#Headers])</f>
        <v>TodayFormatted</v>
      </c>
      <c r="Z5" cm="1">
        <f t="array" ref="Z5:Z30">TRANSPOSE(COLUMN(Data[]))</f>
        <v>1</v>
      </c>
    </row>
    <row r="6" spans="1:27" x14ac:dyDescent="0.5">
      <c r="A6" t="str" cm="1">
        <f t="array" ref="A6:A19">INDEX(_xlfn._xlws.SORT(_xlfn._xlws.FILTER(Data[],Data[PrintLine]=TRUE,"No Records"),_xlfn._xlws.FILTER(_xlfn.ANCHORARRAY(AA32),_xlfn.ANCHORARRAY(Z32)=$G$2,"No Recs"),IF($H$2="Descending",-1,1)),,$Z15)</f>
        <v>1896-S</v>
      </c>
      <c r="B6" t="str" cm="1">
        <f t="array" ref="B6:B19">INDEX(_xlfn._xlws.SORT(_xlfn._xlws.FILTER(Data[],Data[PrintLine]=TRUE,"No Records"),_xlfn._xlws.FILTER(_xlfn.ANCHORARRAY(AA32),_xlfn.ANCHORARRAY(Z32)=$G$2,"No Recs"),IF($H$2="Descending",-1,1)),,$Z16)</f>
        <v>ATHENS Desk</v>
      </c>
      <c r="C6" cm="1">
        <f t="array" ref="C6:C19">INDEX(_xlfn._xlws.SORT(_xlfn._xlws.FILTER(Data[],Data[PrintLine]=TRUE,"No Records"),_xlfn._xlws.FILTER(_xlfn.ANCHORARRAY(AA32),_xlfn.ANCHORARRAY(Z32)=$G$2,"No Recs"),IF($H$2="Descending",-1,1)),,$Z24)</f>
        <v>0</v>
      </c>
      <c r="D6" cm="1">
        <f t="array" ref="D6:D19">INDEX(_xlfn._xlws.SORT(_xlfn._xlws.FILTER(Data[],Data[PrintLine]=TRUE,"No Records"),_xlfn._xlws.FILTER(_xlfn.ANCHORARRAY(AA32),_xlfn.ANCHORARRAY(Z32)=$G$2,"No Recs"),IF($H$2="Descending",-1,1)),,$Z25)</f>
        <v>0</v>
      </c>
      <c r="E6" cm="1">
        <f t="array" ref="E6:E19">INDEX(_xlfn._xlws.SORT(_xlfn._xlws.FILTER(Data[],Data[PrintLine]=TRUE,"No Records"),_xlfn._xlws.FILTER(_xlfn.ANCHORARRAY(AA32),_xlfn.ANCHORARRAY(Z32)=$G$2,"No Recs"),IF($H$2="Descending",-1,1)),,$Z25)</f>
        <v>0</v>
      </c>
      <c r="F6" cm="1">
        <f t="array" ref="F6:F19">INDEX(_xlfn._xlws.SORT(_xlfn._xlws.FILTER(Data[],Data[PrintLine]=TRUE,"No Records"),_xlfn._xlws.FILTER(_xlfn.ANCHORARRAY(AA32),_xlfn.ANCHORARRAY(Z32)=$G$2,"No Recs"),IF($H$2="Descending",-1,1)),,$Z26)</f>
        <v>4</v>
      </c>
      <c r="G6" cm="1">
        <f t="array" ref="G6:G19">INDEX(_xlfn._xlws.SORT(_xlfn._xlws.FILTER(Data[],Data[PrintLine]=TRUE,"No Records"),_xlfn._xlws.FILTER(_xlfn.ANCHORARRAY(AA32),_xlfn.ANCHORARRAY(Z32)=$G$2,"No Recs"),IF($H$2="Descending",-1,1)),,$Z27)</f>
        <v>0</v>
      </c>
      <c r="H6" cm="1">
        <f t="array" ref="H6:H19">INDEX(_xlfn._xlws.SORT(_xlfn._xlws.FILTER(Data[],Data[PrintLine]=TRUE,"No Records"),_xlfn._xlws.FILTER(_xlfn.ANCHORARRAY(AA32),_xlfn.ANCHORARRAY(Z32)=$G$2,"No Recs"),IF($H$2="Descending",-1,1)),,$Z29)</f>
        <v>4</v>
      </c>
      <c r="Y6" s="5" t="str">
        <v>CompanyName</v>
      </c>
      <c r="Z6">
        <v>2</v>
      </c>
    </row>
    <row r="7" spans="1:27" x14ac:dyDescent="0.5">
      <c r="A7" t="str">
        <v>1906-S</v>
      </c>
      <c r="B7" t="str">
        <v>ATHENS Mobile Pedestal</v>
      </c>
      <c r="C7">
        <v>0</v>
      </c>
      <c r="D7">
        <v>0</v>
      </c>
      <c r="E7">
        <v>0</v>
      </c>
      <c r="F7">
        <v>5</v>
      </c>
      <c r="G7">
        <v>0</v>
      </c>
      <c r="H7">
        <v>5</v>
      </c>
      <c r="Y7" s="5" t="str">
        <v>TblCptnItemFilter</v>
      </c>
      <c r="Z7">
        <v>3</v>
      </c>
    </row>
    <row r="8" spans="1:27" x14ac:dyDescent="0.5">
      <c r="A8" t="str">
        <v>1908-S</v>
      </c>
      <c r="B8" t="str">
        <v>LONDON Swivel Chair, blue</v>
      </c>
      <c r="C8">
        <v>0</v>
      </c>
      <c r="D8">
        <v>0</v>
      </c>
      <c r="E8">
        <v>0</v>
      </c>
      <c r="F8">
        <v>3</v>
      </c>
      <c r="G8">
        <v>0</v>
      </c>
      <c r="H8">
        <v>3</v>
      </c>
      <c r="Y8" s="5" t="str">
        <v>ItemFilter</v>
      </c>
      <c r="Z8">
        <v>4</v>
      </c>
    </row>
    <row r="9" spans="1:27" x14ac:dyDescent="0.5">
      <c r="A9" t="str">
        <v>1920-S</v>
      </c>
      <c r="B9" t="str">
        <v>ANTWERP Conference Table</v>
      </c>
      <c r="C9">
        <v>0</v>
      </c>
      <c r="D9">
        <v>4</v>
      </c>
      <c r="E9">
        <v>4</v>
      </c>
      <c r="F9">
        <v>6</v>
      </c>
      <c r="G9">
        <v>0</v>
      </c>
      <c r="H9">
        <v>10</v>
      </c>
      <c r="Y9" s="5" t="str">
        <v>Item2PeriodStartDate</v>
      </c>
      <c r="Z9">
        <v>5</v>
      </c>
    </row>
    <row r="10" spans="1:27" x14ac:dyDescent="0.5">
      <c r="A10" t="str">
        <v>1928-S</v>
      </c>
      <c r="B10" t="str">
        <v>AMSTERDAM Lamp</v>
      </c>
      <c r="C10">
        <v>0</v>
      </c>
      <c r="D10">
        <v>0</v>
      </c>
      <c r="E10">
        <v>0</v>
      </c>
      <c r="F10">
        <v>8</v>
      </c>
      <c r="G10">
        <v>0</v>
      </c>
      <c r="H10">
        <v>8</v>
      </c>
      <c r="Y10" s="5" t="str">
        <v>Item3PeriodStartDate</v>
      </c>
      <c r="Z10">
        <v>6</v>
      </c>
    </row>
    <row r="11" spans="1:27" x14ac:dyDescent="0.5">
      <c r="A11" t="str">
        <v>1936-S</v>
      </c>
      <c r="B11" t="str">
        <v>BERLIN Guest Chair, yellow</v>
      </c>
      <c r="C11">
        <v>76</v>
      </c>
      <c r="D11">
        <v>11</v>
      </c>
      <c r="E11">
        <v>11</v>
      </c>
      <c r="F11">
        <v>13</v>
      </c>
      <c r="G11">
        <v>0</v>
      </c>
      <c r="H11">
        <v>100</v>
      </c>
      <c r="Y11" s="5" t="str">
        <v>Item31PeriodStartDate</v>
      </c>
      <c r="Z11">
        <v>7</v>
      </c>
    </row>
    <row r="12" spans="1:27" x14ac:dyDescent="0.5">
      <c r="A12" t="str">
        <v>1953-W</v>
      </c>
      <c r="B12" t="str">
        <v>Guest Section 1</v>
      </c>
      <c r="C12">
        <v>-2</v>
      </c>
      <c r="D12">
        <v>-47</v>
      </c>
      <c r="E12">
        <v>-47</v>
      </c>
      <c r="F12">
        <v>0</v>
      </c>
      <c r="G12">
        <v>0</v>
      </c>
      <c r="H12">
        <v>-49</v>
      </c>
      <c r="Y12" s="5" t="str">
        <v>Item4PeriodStartDate</v>
      </c>
      <c r="Z12">
        <v>8</v>
      </c>
    </row>
    <row r="13" spans="1:27" x14ac:dyDescent="0.5">
      <c r="A13" t="str">
        <v>1960-S</v>
      </c>
      <c r="B13" t="str">
        <v>ROME Guest Chair, green</v>
      </c>
      <c r="C13">
        <v>0</v>
      </c>
      <c r="D13">
        <v>0</v>
      </c>
      <c r="E13">
        <v>0</v>
      </c>
      <c r="F13">
        <v>2</v>
      </c>
      <c r="G13">
        <v>4</v>
      </c>
      <c r="H13">
        <v>6</v>
      </c>
      <c r="Y13" s="5" t="str">
        <v>Item41PeriodStartDate</v>
      </c>
      <c r="Z13">
        <v>9</v>
      </c>
    </row>
    <row r="14" spans="1:27" x14ac:dyDescent="0.5">
      <c r="A14" t="str">
        <v>1964-S</v>
      </c>
      <c r="B14" t="str">
        <v>TOKYO Guest Chair, blue</v>
      </c>
      <c r="C14">
        <v>0</v>
      </c>
      <c r="D14">
        <v>0</v>
      </c>
      <c r="E14">
        <v>0</v>
      </c>
      <c r="F14">
        <v>4</v>
      </c>
      <c r="G14">
        <v>0</v>
      </c>
      <c r="H14">
        <v>4</v>
      </c>
      <c r="Y14" s="5" t="str">
        <v>Item5PeriodStartDate</v>
      </c>
      <c r="Z14">
        <v>10</v>
      </c>
    </row>
    <row r="15" spans="1:27" x14ac:dyDescent="0.5">
      <c r="A15" t="str">
        <v>1965-W</v>
      </c>
      <c r="B15" t="str">
        <v>Conference Bundle 2-8</v>
      </c>
      <c r="C15">
        <v>-78</v>
      </c>
      <c r="D15">
        <v>-3</v>
      </c>
      <c r="E15">
        <v>-3</v>
      </c>
      <c r="F15">
        <v>0</v>
      </c>
      <c r="G15">
        <v>0</v>
      </c>
      <c r="H15">
        <v>-81</v>
      </c>
      <c r="X15" t="s">
        <v>101</v>
      </c>
      <c r="Y15" s="5" t="str">
        <v>No_Item</v>
      </c>
      <c r="Z15">
        <v>11</v>
      </c>
      <c r="AA15" t="b">
        <v>1</v>
      </c>
    </row>
    <row r="16" spans="1:27" x14ac:dyDescent="0.5">
      <c r="A16" t="str">
        <v>1968-S</v>
      </c>
      <c r="B16" t="str">
        <v>MEXICO Swivel Chair, black</v>
      </c>
      <c r="C16">
        <v>9</v>
      </c>
      <c r="D16">
        <v>0</v>
      </c>
      <c r="E16">
        <v>0</v>
      </c>
      <c r="F16">
        <v>0</v>
      </c>
      <c r="G16">
        <v>1</v>
      </c>
      <c r="H16">
        <v>10</v>
      </c>
      <c r="X16" t="s">
        <v>42</v>
      </c>
      <c r="Y16" s="5" t="str">
        <v>Desc_Item</v>
      </c>
      <c r="Z16">
        <v>12</v>
      </c>
      <c r="AA16" t="b">
        <v>1</v>
      </c>
    </row>
    <row r="17" spans="1:27" x14ac:dyDescent="0.5">
      <c r="A17" t="str">
        <v>1969-W</v>
      </c>
      <c r="B17" t="str">
        <v>Conference Package 1</v>
      </c>
      <c r="C17">
        <v>-7</v>
      </c>
      <c r="D17">
        <v>0</v>
      </c>
      <c r="E17">
        <v>0</v>
      </c>
      <c r="F17">
        <v>0</v>
      </c>
      <c r="G17">
        <v>0</v>
      </c>
      <c r="H17">
        <v>-7</v>
      </c>
      <c r="Y17" s="5" t="str">
        <v>ItemAgeCompositionQtyCaption</v>
      </c>
      <c r="Z17">
        <v>13</v>
      </c>
    </row>
    <row r="18" spans="1:27" x14ac:dyDescent="0.5">
      <c r="A18" t="str">
        <v>1996-S</v>
      </c>
      <c r="B18" t="str">
        <v>ATLANTA Whiteboard, base</v>
      </c>
      <c r="C18">
        <v>0</v>
      </c>
      <c r="D18">
        <v>0</v>
      </c>
      <c r="E18">
        <v>0</v>
      </c>
      <c r="F18">
        <v>10</v>
      </c>
      <c r="G18">
        <v>0</v>
      </c>
      <c r="H18">
        <v>10</v>
      </c>
      <c r="Y18" s="5" t="str">
        <v>PageNoCaption</v>
      </c>
      <c r="Z18">
        <v>14</v>
      </c>
    </row>
    <row r="19" spans="1:27" x14ac:dyDescent="0.5">
      <c r="A19" t="str">
        <v>2000-S</v>
      </c>
      <c r="B19" t="str">
        <v>SYDNEY Swivel Chair, green</v>
      </c>
      <c r="C19">
        <v>23</v>
      </c>
      <c r="D19">
        <v>7</v>
      </c>
      <c r="E19">
        <v>7</v>
      </c>
      <c r="F19">
        <v>8</v>
      </c>
      <c r="G19">
        <v>0</v>
      </c>
      <c r="H19">
        <v>38</v>
      </c>
      <c r="Y19" s="5" t="str">
        <v>AfterCaption</v>
      </c>
      <c r="Z19">
        <v>15</v>
      </c>
    </row>
    <row r="20" spans="1:27" x14ac:dyDescent="0.5">
      <c r="Y20" s="5" t="str">
        <v>BeforeCaption</v>
      </c>
      <c r="Z20">
        <v>16</v>
      </c>
    </row>
    <row r="21" spans="1:27" x14ac:dyDescent="0.5">
      <c r="Y21" s="5" t="str">
        <v>TotalInvtQtyCaption</v>
      </c>
      <c r="Z21">
        <v>17</v>
      </c>
    </row>
    <row r="22" spans="1:27" x14ac:dyDescent="0.5">
      <c r="Y22" s="5" t="str">
        <v>ItemDescriptionCaption</v>
      </c>
      <c r="Z22">
        <v>18</v>
      </c>
    </row>
    <row r="23" spans="1:27" x14ac:dyDescent="0.5">
      <c r="Y23" s="5" t="str">
        <v>ItemNoCaption</v>
      </c>
      <c r="Z23">
        <v>19</v>
      </c>
    </row>
    <row r="24" spans="1:27" x14ac:dyDescent="0.5">
      <c r="X24" t="str">
        <f>"Before"&amp;"  "&amp;TEXT(I$7,"MMM-YY")</f>
        <v>Before  Jan-YY</v>
      </c>
      <c r="Y24" s="6" t="str">
        <v>InvtQty1_ItemLedgEntry</v>
      </c>
      <c r="Z24">
        <v>20</v>
      </c>
      <c r="AA24" t="b">
        <v>1</v>
      </c>
    </row>
    <row r="25" spans="1:27" x14ac:dyDescent="0.5">
      <c r="X25" t="str">
        <f>TEXT(I$7,"MMM-YY")&amp;" to "&amp;TEXT(I$8,"MMM-YY")</f>
        <v>Jan-YY to Jan-YY</v>
      </c>
      <c r="Y25" s="6" t="str">
        <v>InvtQty2_ItemLedgEntry</v>
      </c>
      <c r="Z25">
        <v>21</v>
      </c>
      <c r="AA25" t="b">
        <v>1</v>
      </c>
    </row>
    <row r="26" spans="1:27" x14ac:dyDescent="0.5">
      <c r="X26" t="str">
        <f>TEXT(J$7,"MMM-YY")&amp;" to "&amp;TEXT(J$8,"MMM-YY")</f>
        <v>Jan-YY to Jan-YY</v>
      </c>
      <c r="Y26" s="6" t="str">
        <v>InvtQty3_ItemLedgEntry</v>
      </c>
      <c r="Z26">
        <v>22</v>
      </c>
      <c r="AA26" t="b">
        <v>1</v>
      </c>
    </row>
    <row r="27" spans="1:27" x14ac:dyDescent="0.5">
      <c r="X27" t="str">
        <f>TEXT(K$7,"MMM-YY")&amp;" to "&amp;TEXT(K$8,"MMM-YY")</f>
        <v>Jan-YY to Jan-YY</v>
      </c>
      <c r="Y27" s="6" t="str">
        <v>InvtQty4_ItemLedgEntry</v>
      </c>
      <c r="Z27">
        <v>23</v>
      </c>
      <c r="AA27" t="b">
        <v>1</v>
      </c>
    </row>
    <row r="28" spans="1:27" x14ac:dyDescent="0.5">
      <c r="X28" t="str">
        <f>"After"&amp;"  "&amp;TEXT(K$8,"MMM-YY")</f>
        <v>After  Jan-YY</v>
      </c>
      <c r="Y28" s="6" t="str">
        <v>InvtQty5_ItemLedgEntry</v>
      </c>
      <c r="Z28">
        <v>24</v>
      </c>
      <c r="AA28" t="b">
        <v>1</v>
      </c>
    </row>
    <row r="29" spans="1:27" x14ac:dyDescent="0.5">
      <c r="X29" t="s">
        <v>102</v>
      </c>
      <c r="Y29" s="6" t="str">
        <v>TotalInvtQty</v>
      </c>
      <c r="Z29">
        <v>25</v>
      </c>
      <c r="AA29" t="b">
        <v>1</v>
      </c>
    </row>
    <row r="30" spans="1:27" x14ac:dyDescent="0.5">
      <c r="Y30" s="7" t="str">
        <v>PrintLine</v>
      </c>
      <c r="Z30">
        <v>26</v>
      </c>
    </row>
    <row r="32" spans="1:27" x14ac:dyDescent="0.5">
      <c r="Z32" t="str" cm="1">
        <f t="array" ref="Z32:Z39">_xlfn._xlws.FILTER(_xlfn.UNIQUE(X4:X29,TRUE,TRUE),AA4:AA29=TRUE)</f>
        <v>Item #</v>
      </c>
      <c r="AA32" cm="1">
        <f t="array" ref="AA32:AA39">_xlfn._xlws.FILTER(_xlfn.UNIQUE(Z4:Z29,TRUE,TRUE),AA4:AA29=TRUE)</f>
        <v>11</v>
      </c>
    </row>
    <row r="33" spans="26:27" x14ac:dyDescent="0.5">
      <c r="Z33" t="str">
        <v>Description</v>
      </c>
      <c r="AA33">
        <v>12</v>
      </c>
    </row>
    <row r="34" spans="26:27" x14ac:dyDescent="0.5">
      <c r="Z34" t="str">
        <v>Before  Jan-YY</v>
      </c>
      <c r="AA34">
        <v>20</v>
      </c>
    </row>
    <row r="35" spans="26:27" x14ac:dyDescent="0.5">
      <c r="Z35" t="str">
        <v>Jan-YY to Jan-YY</v>
      </c>
      <c r="AA35">
        <v>21</v>
      </c>
    </row>
    <row r="36" spans="26:27" x14ac:dyDescent="0.5">
      <c r="Z36" t="str">
        <v>Jan-YY to Jan-YY</v>
      </c>
      <c r="AA36">
        <v>22</v>
      </c>
    </row>
    <row r="37" spans="26:27" x14ac:dyDescent="0.5">
      <c r="Z37" t="str">
        <v>Jan-YY to Jan-YY</v>
      </c>
      <c r="AA37">
        <v>23</v>
      </c>
    </row>
    <row r="38" spans="26:27" x14ac:dyDescent="0.5">
      <c r="Z38" t="str">
        <v>After  Jan-YY</v>
      </c>
      <c r="AA38">
        <v>24</v>
      </c>
    </row>
    <row r="39" spans="26:27" x14ac:dyDescent="0.5">
      <c r="Z39" t="str">
        <v>Total Qty. Change</v>
      </c>
      <c r="AA39">
        <v>25</v>
      </c>
    </row>
  </sheetData>
  <autoFilter ref="A5:B5" xr:uid="{5E698D28-8F05-47A2-ABEA-3D263DBC7DC7}"/>
  <conditionalFormatting sqref="H3:H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{A007F16A-90F6-4D94-8F19-44DD354EAF3C}</x14:id>
        </ext>
      </extLst>
    </cfRule>
  </conditionalFormatting>
  <dataValidations disablePrompts="1" count="2">
    <dataValidation type="list" showInputMessage="1" showErrorMessage="1" sqref="E3 H2" xr:uid="{3A52C0CE-D702-4ADE-A9ED-6D9F57FB1781}">
      <formula1>"Ascending,Descending"</formula1>
    </dataValidation>
    <dataValidation type="list" allowBlank="1" showInputMessage="1" showErrorMessage="1" sqref="D3 G2" xr:uid="{5F41ADCF-C1CB-4FE2-87A5-218BC8DBB720}">
      <formula1>_xlfn.ANCHORARRAY($Z$32)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C7254033-3506-4367-A5DC-CB8E4A6EEC6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Triangles" iconId="1"/>
              <x14:cfIcon iconSet="3Signs" iconId="0"/>
            </x14:iconSet>
          </x14:cfRule>
          <xm:sqref>D3:D5 G1:G2</xm:sqref>
        </x14:conditionalFormatting>
        <x14:conditionalFormatting xmlns:xm="http://schemas.microsoft.com/office/excel/2006/main">
          <x14:cfRule type="iconSet" priority="1" id="{89C7BC59-97AB-4893-8B3A-3BB277F3149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D3:F1048576 G1:H2</xm:sqref>
        </x14:conditionalFormatting>
        <x14:conditionalFormatting xmlns:xm="http://schemas.microsoft.com/office/excel/2006/main">
          <x14:cfRule type="iconSet" priority="4" id="{F1C75F47-F852-4C93-9E58-A891D9164EB6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Triangles" iconId="1"/>
              <x14:cfIcon iconSet="3Signs" iconId="0"/>
            </x14:iconSet>
          </x14:cfRule>
          <xm:sqref>E4:F5 G5</xm:sqref>
        </x14:conditionalFormatting>
        <x14:conditionalFormatting xmlns:xm="http://schemas.microsoft.com/office/excel/2006/main">
          <x14:cfRule type="dataBar" id="{A007F16A-90F6-4D94-8F19-44DD354EAF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H3:H1048576</xm:sqref>
        </x14:conditionalFormatting>
        <x14:conditionalFormatting xmlns:xm="http://schemas.microsoft.com/office/excel/2006/main">
          <x14:cfRule type="iconSet" priority="3" id="{7CBF8F57-DE4F-4E67-B4B6-2A8EA917EA3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Triangles" iconId="1"/>
              <x14:cfIcon iconSet="3Signs" iconId="0"/>
            </x14:iconSet>
          </x14:cfRule>
          <xm:sqref>H5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35" x14ac:dyDescent="0.5"/>
  <cols>
    <col min="1" max="1" width="50"/>
    <col min="2" max="3" width="30"/>
    <col min="4" max="4" width="25"/>
    <col min="5" max="5" width="30"/>
  </cols>
  <sheetData>
    <row r="1" spans="1:5" x14ac:dyDescent="0.5">
      <c r="A1" s="1" t="s">
        <v>83</v>
      </c>
      <c r="B1" s="1" t="s">
        <v>84</v>
      </c>
      <c r="C1" s="1" t="s">
        <v>29</v>
      </c>
      <c r="D1" s="1" t="s">
        <v>85</v>
      </c>
      <c r="E1" s="1" t="s">
        <v>86</v>
      </c>
    </row>
    <row r="2" spans="1:5" x14ac:dyDescent="0.5">
      <c r="A2" t="s">
        <v>87</v>
      </c>
      <c r="B2" t="s">
        <v>88</v>
      </c>
      <c r="C2" t="s">
        <v>29</v>
      </c>
      <c r="D2" t="s">
        <v>89</v>
      </c>
      <c r="E2" t="s">
        <v>90</v>
      </c>
    </row>
    <row r="3" spans="1:5" x14ac:dyDescent="0.5">
      <c r="A3" t="s">
        <v>29</v>
      </c>
      <c r="B3" t="s">
        <v>29</v>
      </c>
      <c r="C3" t="s">
        <v>29</v>
      </c>
      <c r="D3" t="s">
        <v>91</v>
      </c>
      <c r="E3" t="s">
        <v>92</v>
      </c>
    </row>
    <row r="4" spans="1:5" x14ac:dyDescent="0.5">
      <c r="A4" t="s">
        <v>29</v>
      </c>
      <c r="B4" t="s">
        <v>29</v>
      </c>
      <c r="C4" t="s">
        <v>29</v>
      </c>
      <c r="D4" t="s">
        <v>93</v>
      </c>
      <c r="E4" t="s">
        <v>94</v>
      </c>
    </row>
    <row r="5" spans="1:5" x14ac:dyDescent="0.5">
      <c r="A5" t="s">
        <v>29</v>
      </c>
      <c r="B5" t="s">
        <v>29</v>
      </c>
      <c r="C5" t="s">
        <v>29</v>
      </c>
      <c r="D5" t="s">
        <v>95</v>
      </c>
      <c r="E5" t="s">
        <v>96</v>
      </c>
    </row>
    <row r="6" spans="1:5" x14ac:dyDescent="0.5">
      <c r="A6" t="s">
        <v>29</v>
      </c>
      <c r="B6" t="s">
        <v>29</v>
      </c>
      <c r="C6" t="s">
        <v>29</v>
      </c>
      <c r="D6" t="s">
        <v>97</v>
      </c>
      <c r="E6" t="s">
        <v>98</v>
      </c>
    </row>
    <row r="7" spans="1:5" x14ac:dyDescent="0.5">
      <c r="A7" t="s">
        <v>29</v>
      </c>
      <c r="B7" t="s">
        <v>29</v>
      </c>
      <c r="C7" t="s">
        <v>29</v>
      </c>
      <c r="D7" t="s">
        <v>99</v>
      </c>
      <c r="E7" t="s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Report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Kennie Pontoppidan</cp:lastModifiedBy>
  <dcterms:created xsi:type="dcterms:W3CDTF">2023-09-18T09:15:44Z</dcterms:created>
  <dcterms:modified xsi:type="dcterms:W3CDTF">2023-09-19T16:12:36Z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