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lthousegmbh-my.sharepoint.com/personal/j_hilgemann_bilthouse_com/Documents/Desktop/Case Study/"/>
    </mc:Choice>
  </mc:AlternateContent>
  <xr:revisionPtr revIDLastSave="0" documentId="8_{D52F9CEF-6A1C-4F94-AC64-51AB5DFCC799}" xr6:coauthVersionLast="47" xr6:coauthVersionMax="47" xr10:uidLastSave="{00000000-0000-0000-0000-000000000000}"/>
  <bookViews>
    <workbookView xWindow="28680" yWindow="-120" windowWidth="29040" windowHeight="15840" tabRatio="932" xr2:uid="{2B4A5F8B-451A-4D1B-B035-5E25802F0B6B}"/>
  </bookViews>
  <sheets>
    <sheet name="TOC" sheetId="20" r:id="rId1"/>
    <sheet name="Driver" sheetId="1" r:id="rId2"/>
    <sheet name="Finance&gt;&gt;&gt;" sheetId="22" r:id="rId3"/>
    <sheet name="DCF" sheetId="8" r:id="rId4"/>
    <sheet name="High Level (Y)" sheetId="7" r:id="rId5"/>
    <sheet name="High Level (M)" sheetId="34" r:id="rId6"/>
    <sheet name="P&amp;L (Y)" sheetId="30" r:id="rId7"/>
    <sheet name="P&amp;L (M)" sheetId="25" r:id="rId8"/>
    <sheet name="Cash Flow (Y)" sheetId="33" r:id="rId9"/>
    <sheet name="Cash Flow (M)" sheetId="5" r:id="rId10"/>
    <sheet name="Balance Sheet (Y)" sheetId="35" r:id="rId11"/>
    <sheet name="Balance Sheet (M)" sheetId="6" r:id="rId12"/>
    <sheet name="Operations (Y)" sheetId="32" r:id="rId13"/>
    <sheet name="Operations (M)" sheetId="31" r:id="rId14"/>
    <sheet name="Unit Economics" sheetId="14" r:id="rId15"/>
    <sheet name="Gen&gt;&gt;&gt;" sheetId="29" r:id="rId16"/>
    <sheet name="G1 - Description" sheetId="2" r:id="rId17"/>
    <sheet name="G2 - Gen Proto" sheetId="19" r:id="rId18"/>
    <sheet name="G3 - Seasonalities" sheetId="18" r:id="rId19"/>
    <sheet name="G4 - Holidays" sheetId="36" r:id="rId20"/>
    <sheet name="Data&gt;&gt;&gt;" sheetId="9" r:id="rId21"/>
    <sheet name="T1 - Dim_Product" sheetId="3" r:id="rId22"/>
    <sheet name="T2 - Dim_Producer" sheetId="10" r:id="rId23"/>
    <sheet name="T3 - Dim_Stores" sheetId="11" r:id="rId24"/>
    <sheet name="T4 - Dim_Partners" sheetId="23" r:id="rId25"/>
    <sheet name="T5 - Dim_Warehouse" sheetId="12" r:id="rId26"/>
    <sheet name="T6 - Dim_Customer" sheetId="13" r:id="rId27"/>
    <sheet name="T7 - Fact_Transaction" sheetId="15" r:id="rId28"/>
    <sheet name="T8 - Fact_Web" sheetId="16" r:id="rId29"/>
    <sheet name="T9 - Dim_Event" sheetId="17" r:id="rId30"/>
    <sheet name="T10 - Dim_Date" sheetId="21" r:id="rId31"/>
    <sheet name="Export&gt;&gt;&gt;" sheetId="28" r:id="rId32"/>
    <sheet name="E1 - Product" sheetId="24" r:id="rId33"/>
    <sheet name="E2" sheetId="26" r:id="rId34"/>
    <sheet name="E3" sheetId="2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5" l="1"/>
  <c r="T5" i="35" s="1"/>
  <c r="B3" i="35"/>
  <c r="C3" i="35" s="1"/>
  <c r="D3" i="35" s="1"/>
  <c r="E3" i="35" s="1"/>
  <c r="F3" i="35" s="1"/>
  <c r="G3" i="35" s="1"/>
  <c r="H3" i="35" s="1"/>
  <c r="I3" i="35" s="1"/>
  <c r="J3" i="35" s="1"/>
  <c r="K3" i="35" s="1"/>
  <c r="L3" i="35" s="1"/>
  <c r="M3" i="35" s="1"/>
  <c r="H5" i="33"/>
  <c r="T5" i="33" s="1"/>
  <c r="B3" i="33"/>
  <c r="C3" i="33" s="1"/>
  <c r="D3" i="33" s="1"/>
  <c r="E3" i="33" s="1"/>
  <c r="F3" i="33" s="1"/>
  <c r="G3" i="33" s="1"/>
  <c r="H3" i="33" s="1"/>
  <c r="I3" i="33" s="1"/>
  <c r="J3" i="33" s="1"/>
  <c r="K3" i="33" s="1"/>
  <c r="L3" i="33" s="1"/>
  <c r="M3" i="33" s="1"/>
  <c r="AF5" i="35" l="1"/>
  <c r="N3" i="35"/>
  <c r="O3" i="35" s="1"/>
  <c r="P3" i="35" s="1"/>
  <c r="Q3" i="35" s="1"/>
  <c r="R3" i="35" s="1"/>
  <c r="S3" i="35" s="1"/>
  <c r="T3" i="35" s="1"/>
  <c r="U3" i="35" s="1"/>
  <c r="V3" i="35" s="1"/>
  <c r="W3" i="35" s="1"/>
  <c r="X3" i="35" s="1"/>
  <c r="Y3" i="35" s="1"/>
  <c r="AF5" i="33"/>
  <c r="N3" i="33"/>
  <c r="O3" i="33" s="1"/>
  <c r="P3" i="33" s="1"/>
  <c r="Q3" i="33" s="1"/>
  <c r="R3" i="33" s="1"/>
  <c r="S3" i="33" s="1"/>
  <c r="T3" i="33" s="1"/>
  <c r="U3" i="33" s="1"/>
  <c r="V3" i="33" s="1"/>
  <c r="W3" i="33" s="1"/>
  <c r="X3" i="33" s="1"/>
  <c r="Y3" i="33" s="1"/>
  <c r="AR5" i="35" l="1"/>
  <c r="Z3" i="35"/>
  <c r="AA3" i="35" s="1"/>
  <c r="AB3" i="35" s="1"/>
  <c r="AC3" i="35" s="1"/>
  <c r="AD3" i="35" s="1"/>
  <c r="AE3" i="35" s="1"/>
  <c r="AF3" i="35" s="1"/>
  <c r="AG3" i="35" s="1"/>
  <c r="AH3" i="35" s="1"/>
  <c r="AI3" i="35" s="1"/>
  <c r="AJ3" i="35" s="1"/>
  <c r="AK3" i="35" s="1"/>
  <c r="Z3" i="33"/>
  <c r="AA3" i="33" s="1"/>
  <c r="AB3" i="33" s="1"/>
  <c r="AC3" i="33" s="1"/>
  <c r="AD3" i="33" s="1"/>
  <c r="AE3" i="33" s="1"/>
  <c r="AF3" i="33" s="1"/>
  <c r="AG3" i="33" s="1"/>
  <c r="AH3" i="33" s="1"/>
  <c r="AI3" i="33" s="1"/>
  <c r="AJ3" i="33" s="1"/>
  <c r="AK3" i="33" s="1"/>
  <c r="AR5" i="33"/>
  <c r="BD5" i="35" l="1"/>
  <c r="AX3" i="35" s="1"/>
  <c r="AY3" i="35" s="1"/>
  <c r="AZ3" i="35" s="1"/>
  <c r="BA3" i="35" s="1"/>
  <c r="BB3" i="35" s="1"/>
  <c r="BC3" i="35" s="1"/>
  <c r="BD3" i="35" s="1"/>
  <c r="BE3" i="35" s="1"/>
  <c r="BF3" i="35" s="1"/>
  <c r="BG3" i="35" s="1"/>
  <c r="BH3" i="35" s="1"/>
  <c r="BI3" i="35" s="1"/>
  <c r="AL3" i="35"/>
  <c r="AM3" i="35" s="1"/>
  <c r="AN3" i="35" s="1"/>
  <c r="AO3" i="35" s="1"/>
  <c r="AP3" i="35" s="1"/>
  <c r="AQ3" i="35" s="1"/>
  <c r="AR3" i="35" s="1"/>
  <c r="AS3" i="35" s="1"/>
  <c r="AT3" i="35" s="1"/>
  <c r="AU3" i="35" s="1"/>
  <c r="AV3" i="35" s="1"/>
  <c r="AW3" i="35" s="1"/>
  <c r="BD5" i="33"/>
  <c r="AX3" i="33" s="1"/>
  <c r="AY3" i="33" s="1"/>
  <c r="AZ3" i="33" s="1"/>
  <c r="BA3" i="33" s="1"/>
  <c r="BB3" i="33" s="1"/>
  <c r="BC3" i="33" s="1"/>
  <c r="BD3" i="33" s="1"/>
  <c r="BE3" i="33" s="1"/>
  <c r="BF3" i="33" s="1"/>
  <c r="BG3" i="33" s="1"/>
  <c r="BH3" i="33" s="1"/>
  <c r="BI3" i="33" s="1"/>
  <c r="AL3" i="33"/>
  <c r="AM3" i="33" s="1"/>
  <c r="AN3" i="33" s="1"/>
  <c r="AO3" i="33" s="1"/>
  <c r="AP3" i="33" s="1"/>
  <c r="AQ3" i="33" s="1"/>
  <c r="AR3" i="33" s="1"/>
  <c r="AS3" i="33" s="1"/>
  <c r="AT3" i="33" s="1"/>
  <c r="AU3" i="33" s="1"/>
  <c r="AV3" i="33" s="1"/>
  <c r="AW3" i="33" s="1"/>
  <c r="B5" i="30" l="1"/>
  <c r="B6" i="30"/>
  <c r="B7" i="30"/>
  <c r="B9" i="30"/>
  <c r="B10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5" i="30"/>
  <c r="B27" i="30"/>
  <c r="B29" i="30"/>
  <c r="B30" i="30"/>
  <c r="B32" i="30"/>
  <c r="B33" i="30"/>
  <c r="B4" i="30"/>
  <c r="C3" i="30"/>
  <c r="E12" i="11"/>
  <c r="D41" i="12"/>
  <c r="E41" i="12"/>
  <c r="F41" i="12"/>
  <c r="G41" i="12"/>
  <c r="D42" i="12"/>
  <c r="E42" i="12"/>
  <c r="F42" i="12"/>
  <c r="G42" i="12"/>
  <c r="D43" i="12"/>
  <c r="E43" i="12"/>
  <c r="F43" i="12"/>
  <c r="G43" i="12"/>
  <c r="D44" i="12"/>
  <c r="E44" i="12"/>
  <c r="F44" i="12"/>
  <c r="G44" i="12"/>
  <c r="D45" i="12"/>
  <c r="E45" i="12"/>
  <c r="F45" i="12"/>
  <c r="G45" i="12"/>
  <c r="C42" i="12"/>
  <c r="C43" i="12"/>
  <c r="C44" i="12"/>
  <c r="C45" i="12"/>
  <c r="C41" i="12"/>
  <c r="G35" i="12"/>
  <c r="G36" i="12"/>
  <c r="G37" i="12"/>
  <c r="G38" i="12"/>
  <c r="G34" i="12"/>
  <c r="G28" i="12"/>
  <c r="G29" i="12"/>
  <c r="G30" i="12"/>
  <c r="G31" i="12"/>
  <c r="G27" i="12"/>
  <c r="C40" i="12" a="1"/>
  <c r="C40" i="12" s="1"/>
  <c r="B45" i="12"/>
  <c r="B42" i="12"/>
  <c r="B43" i="12"/>
  <c r="B44" i="12"/>
  <c r="B41" i="12"/>
  <c r="E28" i="12"/>
  <c r="E29" i="12"/>
  <c r="E30" i="12"/>
  <c r="E31" i="12"/>
  <c r="E27" i="12"/>
  <c r="B8" i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C7" i="1"/>
  <c r="H5" i="6" s="1"/>
  <c r="B3" i="6" s="1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F2" i="24"/>
  <c r="G2" i="24"/>
  <c r="F3" i="24"/>
  <c r="G3" i="24"/>
  <c r="F4" i="24"/>
  <c r="G4" i="24"/>
  <c r="F5" i="24"/>
  <c r="G5" i="24"/>
  <c r="F6" i="24"/>
  <c r="G6" i="24"/>
  <c r="F7" i="24"/>
  <c r="G7" i="24"/>
  <c r="F8" i="24"/>
  <c r="G8" i="24"/>
  <c r="F9" i="24"/>
  <c r="G9" i="24"/>
  <c r="F10" i="24"/>
  <c r="G10" i="24"/>
  <c r="F11" i="24"/>
  <c r="G11" i="24"/>
  <c r="G1" i="24"/>
  <c r="B1" i="24"/>
  <c r="C1" i="24"/>
  <c r="D1" i="24"/>
  <c r="E1" i="24"/>
  <c r="F1" i="24"/>
  <c r="A1" i="24"/>
  <c r="K24" i="16"/>
  <c r="K23" i="16"/>
  <c r="E5" i="23"/>
  <c r="E4" i="23"/>
  <c r="D24" i="12"/>
  <c r="D23" i="12"/>
  <c r="D22" i="12"/>
  <c r="D21" i="12"/>
  <c r="D20" i="12"/>
  <c r="D17" i="12"/>
  <c r="D16" i="12"/>
  <c r="D15" i="12"/>
  <c r="D14" i="12"/>
  <c r="D13" i="12"/>
  <c r="D10" i="12"/>
  <c r="D9" i="12"/>
  <c r="D8" i="12"/>
  <c r="D5" i="12"/>
  <c r="D4" i="12"/>
  <c r="D3" i="12"/>
  <c r="J7" i="10"/>
  <c r="J6" i="10"/>
  <c r="J5" i="10"/>
  <c r="J4" i="10"/>
  <c r="J3" i="10"/>
  <c r="K20" i="16"/>
  <c r="K19" i="16"/>
  <c r="K18" i="16"/>
  <c r="K17" i="16"/>
  <c r="K16" i="16"/>
  <c r="W23" i="18"/>
  <c r="X17" i="18" s="1"/>
  <c r="B3" i="21"/>
  <c r="B4" i="21" s="1"/>
  <c r="B5" i="21" s="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F7" i="17"/>
  <c r="F6" i="17"/>
  <c r="F5" i="17"/>
  <c r="F4" i="17"/>
  <c r="F3" i="17"/>
  <c r="E38" i="12"/>
  <c r="E37" i="12"/>
  <c r="E36" i="12"/>
  <c r="E35" i="12"/>
  <c r="E34" i="12"/>
  <c r="E11" i="11"/>
  <c r="E10" i="11"/>
  <c r="E9" i="11"/>
  <c r="E8" i="11"/>
  <c r="E7" i="11"/>
  <c r="E6" i="11"/>
  <c r="E5" i="11"/>
  <c r="E4" i="11"/>
  <c r="E3" i="11"/>
  <c r="E12" i="10"/>
  <c r="E11" i="10"/>
  <c r="E10" i="10"/>
  <c r="E9" i="10"/>
  <c r="E8" i="10"/>
  <c r="E7" i="10"/>
  <c r="E6" i="10"/>
  <c r="E5" i="10"/>
  <c r="E4" i="10"/>
  <c r="E3" i="10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D12" i="15"/>
  <c r="G12" i="15" s="1"/>
  <c r="D11" i="15"/>
  <c r="G11" i="15" s="1"/>
  <c r="D10" i="15"/>
  <c r="G10" i="15" s="1"/>
  <c r="D9" i="15"/>
  <c r="E9" i="15" s="1"/>
  <c r="P9" i="15" s="1"/>
  <c r="D8" i="15"/>
  <c r="E8" i="15" s="1"/>
  <c r="P8" i="15" s="1"/>
  <c r="D7" i="15"/>
  <c r="G7" i="15" s="1"/>
  <c r="D6" i="15"/>
  <c r="G6" i="15" s="1"/>
  <c r="D5" i="15"/>
  <c r="E5" i="15" s="1"/>
  <c r="P5" i="15" s="1"/>
  <c r="D4" i="15"/>
  <c r="E4" i="15" s="1"/>
  <c r="P4" i="15" s="1"/>
  <c r="D3" i="15"/>
  <c r="G3" i="15" s="1"/>
  <c r="D3" i="19"/>
  <c r="D4" i="19" s="1"/>
  <c r="D5" i="19" s="1"/>
  <c r="D6" i="19" s="1"/>
  <c r="C40" i="18"/>
  <c r="D19" i="18" s="1"/>
  <c r="H47" i="18"/>
  <c r="I19" i="18" s="1"/>
  <c r="R28" i="18"/>
  <c r="S24" i="18" s="1"/>
  <c r="M23" i="18"/>
  <c r="N17" i="18" s="1"/>
  <c r="D3" i="30" l="1"/>
  <c r="I5" i="25"/>
  <c r="H5" i="5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T5" i="6"/>
  <c r="T5" i="5"/>
  <c r="X16" i="18"/>
  <c r="Y16" i="18" s="1"/>
  <c r="Y17" i="18" s="1"/>
  <c r="X21" i="18"/>
  <c r="X22" i="18"/>
  <c r="X20" i="18"/>
  <c r="X19" i="18"/>
  <c r="X18" i="18"/>
  <c r="F9" i="10" a="1"/>
  <c r="F9" i="10" s="1"/>
  <c r="F4" i="10" a="1"/>
  <c r="F4" i="10" s="1"/>
  <c r="F10" i="10" a="1"/>
  <c r="F10" i="10" s="1"/>
  <c r="F7" i="10" a="1"/>
  <c r="F7" i="10" s="1"/>
  <c r="F5" i="10" a="1"/>
  <c r="F5" i="10" s="1"/>
  <c r="F11" i="10" a="1"/>
  <c r="F11" i="10" s="1"/>
  <c r="F8" i="10" a="1"/>
  <c r="F8" i="10" s="1"/>
  <c r="F12" i="10" a="1"/>
  <c r="F12" i="10" s="1"/>
  <c r="F3" i="10" a="1"/>
  <c r="F3" i="10" s="1"/>
  <c r="F6" i="10" a="1"/>
  <c r="F6" i="10" s="1"/>
  <c r="C5" i="3" a="1"/>
  <c r="C5" i="3" s="1"/>
  <c r="B4" i="24" s="1"/>
  <c r="C9" i="3" a="1"/>
  <c r="C9" i="3" s="1"/>
  <c r="B8" i="24" s="1"/>
  <c r="E12" i="3" a="1"/>
  <c r="E12" i="3" s="1"/>
  <c r="D11" i="24" s="1"/>
  <c r="E5" i="3" a="1"/>
  <c r="E5" i="3" s="1"/>
  <c r="D4" i="24" s="1"/>
  <c r="C6" i="3" a="1"/>
  <c r="C6" i="3" s="1"/>
  <c r="B5" i="24" s="1"/>
  <c r="C12" i="3" a="1"/>
  <c r="C12" i="3" s="1"/>
  <c r="B11" i="24" s="1"/>
  <c r="D12" i="3" a="1"/>
  <c r="D12" i="3" s="1"/>
  <c r="C11" i="24" s="1"/>
  <c r="C10" i="3" a="1"/>
  <c r="C10" i="3" s="1"/>
  <c r="B9" i="24" s="1"/>
  <c r="E6" i="3" a="1"/>
  <c r="E6" i="3" s="1"/>
  <c r="D5" i="24" s="1"/>
  <c r="E10" i="3" a="1"/>
  <c r="E10" i="3" s="1"/>
  <c r="D9" i="24" s="1"/>
  <c r="E9" i="3" a="1"/>
  <c r="E9" i="3" s="1"/>
  <c r="D8" i="24" s="1"/>
  <c r="C3" i="3" a="1"/>
  <c r="C3" i="3" s="1"/>
  <c r="B2" i="24" s="1"/>
  <c r="C7" i="3" a="1"/>
  <c r="C7" i="3" s="1"/>
  <c r="B6" i="24" s="1"/>
  <c r="C11" i="3" a="1"/>
  <c r="C11" i="3" s="1"/>
  <c r="B10" i="24" s="1"/>
  <c r="E3" i="3" a="1"/>
  <c r="E3" i="3" s="1"/>
  <c r="D2" i="24" s="1"/>
  <c r="E7" i="3" a="1"/>
  <c r="E7" i="3" s="1"/>
  <c r="D6" i="24" s="1"/>
  <c r="E11" i="3" a="1"/>
  <c r="E11" i="3" s="1"/>
  <c r="D10" i="24" s="1"/>
  <c r="C4" i="3" a="1"/>
  <c r="C4" i="3" s="1"/>
  <c r="B3" i="24" s="1"/>
  <c r="C8" i="3" a="1"/>
  <c r="C8" i="3" s="1"/>
  <c r="B7" i="24" s="1"/>
  <c r="F5" i="3" a="1"/>
  <c r="F5" i="3" s="1"/>
  <c r="E4" i="24" s="1"/>
  <c r="F12" i="3" a="1"/>
  <c r="F12" i="3" s="1"/>
  <c r="E11" i="24" s="1"/>
  <c r="E4" i="3" a="1"/>
  <c r="E4" i="3" s="1"/>
  <c r="D3" i="24" s="1"/>
  <c r="E8" i="3" a="1"/>
  <c r="E8" i="3" s="1"/>
  <c r="D7" i="24" s="1"/>
  <c r="F7" i="3" a="1"/>
  <c r="F7" i="3" s="1"/>
  <c r="E6" i="24" s="1"/>
  <c r="F10" i="3" a="1"/>
  <c r="F10" i="3" s="1"/>
  <c r="E9" i="24" s="1"/>
  <c r="F8" i="3" a="1"/>
  <c r="F8" i="3" s="1"/>
  <c r="E7" i="24" s="1"/>
  <c r="F3" i="3" a="1"/>
  <c r="F3" i="3" s="1"/>
  <c r="E2" i="24" s="1"/>
  <c r="F11" i="3" a="1"/>
  <c r="F11" i="3" s="1"/>
  <c r="E10" i="24" s="1"/>
  <c r="F6" i="3" a="1"/>
  <c r="F6" i="3" s="1"/>
  <c r="E5" i="24" s="1"/>
  <c r="F9" i="3" a="1"/>
  <c r="F9" i="3" s="1"/>
  <c r="E8" i="24" s="1"/>
  <c r="F4" i="3" a="1"/>
  <c r="F4" i="3" s="1"/>
  <c r="E3" i="24" s="1"/>
  <c r="D3" i="3" a="1"/>
  <c r="D3" i="3" s="1"/>
  <c r="C2" i="24" s="1"/>
  <c r="D5" i="3" a="1"/>
  <c r="D5" i="3" s="1"/>
  <c r="C4" i="24" s="1"/>
  <c r="D7" i="3" a="1"/>
  <c r="D7" i="3" s="1"/>
  <c r="C6" i="24" s="1"/>
  <c r="D9" i="3" a="1"/>
  <c r="D9" i="3" s="1"/>
  <c r="C8" i="24" s="1"/>
  <c r="D11" i="3" a="1"/>
  <c r="D11" i="3" s="1"/>
  <c r="C10" i="24" s="1"/>
  <c r="D4" i="3" a="1"/>
  <c r="D4" i="3" s="1"/>
  <c r="C3" i="24" s="1"/>
  <c r="D6" i="3" a="1"/>
  <c r="D6" i="3" s="1"/>
  <c r="C5" i="24" s="1"/>
  <c r="D8" i="3" a="1"/>
  <c r="D8" i="3" s="1"/>
  <c r="C7" i="24" s="1"/>
  <c r="D10" i="3" a="1"/>
  <c r="D10" i="3" s="1"/>
  <c r="C9" i="24" s="1"/>
  <c r="L6" i="15" a="1"/>
  <c r="L6" i="15" s="1"/>
  <c r="J6" i="15" a="1"/>
  <c r="J6" i="15" s="1"/>
  <c r="L12" i="15" a="1"/>
  <c r="L12" i="15" s="1"/>
  <c r="J4" i="15" a="1"/>
  <c r="J4" i="15" s="1"/>
  <c r="G4" i="15"/>
  <c r="E3" i="15"/>
  <c r="F3" i="15"/>
  <c r="E12" i="15"/>
  <c r="P12" i="15" s="1"/>
  <c r="J9" i="15" a="1"/>
  <c r="J9" i="15" s="1"/>
  <c r="L4" i="15" a="1"/>
  <c r="L4" i="15" s="1"/>
  <c r="J7" i="15" a="1"/>
  <c r="J7" i="15" s="1"/>
  <c r="J11" i="15" a="1"/>
  <c r="J11" i="15" s="1"/>
  <c r="J3" i="15" a="1"/>
  <c r="J3" i="15" s="1"/>
  <c r="L7" i="15" a="1"/>
  <c r="L7" i="15" s="1"/>
  <c r="L9" i="15" a="1"/>
  <c r="L9" i="15" s="1"/>
  <c r="L11" i="15" a="1"/>
  <c r="L11" i="15" s="1"/>
  <c r="L3" i="15" a="1"/>
  <c r="L3" i="15" s="1"/>
  <c r="J5" i="15" a="1"/>
  <c r="J5" i="15" s="1"/>
  <c r="L5" i="15" a="1"/>
  <c r="L5" i="15" s="1"/>
  <c r="J8" i="15" a="1"/>
  <c r="J8" i="15" s="1"/>
  <c r="J10" i="15" a="1"/>
  <c r="J10" i="15" s="1"/>
  <c r="F4" i="15"/>
  <c r="L8" i="15" a="1"/>
  <c r="L8" i="15" s="1"/>
  <c r="J12" i="15" a="1"/>
  <c r="J12" i="15" s="1"/>
  <c r="L10" i="15" a="1"/>
  <c r="L10" i="15" s="1"/>
  <c r="E6" i="15"/>
  <c r="P6" i="15" s="1"/>
  <c r="F9" i="15"/>
  <c r="F6" i="15"/>
  <c r="G9" i="15"/>
  <c r="E11" i="15"/>
  <c r="P11" i="15" s="1"/>
  <c r="F11" i="15"/>
  <c r="F8" i="15"/>
  <c r="G8" i="15"/>
  <c r="E10" i="15"/>
  <c r="P10" i="15" s="1"/>
  <c r="G5" i="15"/>
  <c r="E7" i="15"/>
  <c r="P7" i="15" s="1"/>
  <c r="F10" i="15"/>
  <c r="F5" i="15"/>
  <c r="F7" i="15"/>
  <c r="F12" i="15"/>
  <c r="D7" i="19"/>
  <c r="J6" i="19" s="1" a="1"/>
  <c r="J6" i="19" s="1"/>
  <c r="D26" i="18"/>
  <c r="D32" i="18"/>
  <c r="D31" i="18"/>
  <c r="I34" i="18"/>
  <c r="I32" i="18"/>
  <c r="S21" i="18"/>
  <c r="D17" i="18"/>
  <c r="I31" i="18"/>
  <c r="I26" i="18"/>
  <c r="I16" i="18"/>
  <c r="J16" i="18" s="1"/>
  <c r="I24" i="18"/>
  <c r="I42" i="18"/>
  <c r="I23" i="18"/>
  <c r="D33" i="18"/>
  <c r="I40" i="18"/>
  <c r="I18" i="18"/>
  <c r="I39" i="18"/>
  <c r="S23" i="18"/>
  <c r="I41" i="18"/>
  <c r="I33" i="18"/>
  <c r="I25" i="18"/>
  <c r="I17" i="18"/>
  <c r="S22" i="18"/>
  <c r="S20" i="18"/>
  <c r="D25" i="18"/>
  <c r="I46" i="18"/>
  <c r="I38" i="18"/>
  <c r="I30" i="18"/>
  <c r="I22" i="18"/>
  <c r="S27" i="18"/>
  <c r="S19" i="18"/>
  <c r="S16" i="18"/>
  <c r="T16" i="18" s="1"/>
  <c r="D16" i="18"/>
  <c r="E16" i="18" s="1"/>
  <c r="D24" i="18"/>
  <c r="I45" i="18"/>
  <c r="I37" i="18"/>
  <c r="I29" i="18"/>
  <c r="I21" i="18"/>
  <c r="S26" i="18"/>
  <c r="S18" i="18"/>
  <c r="D39" i="18"/>
  <c r="D23" i="18"/>
  <c r="I44" i="18"/>
  <c r="I36" i="18"/>
  <c r="I28" i="18"/>
  <c r="I20" i="18"/>
  <c r="S25" i="18"/>
  <c r="S17" i="18"/>
  <c r="D34" i="18"/>
  <c r="D18" i="18"/>
  <c r="I43" i="18"/>
  <c r="I35" i="18"/>
  <c r="I27" i="18"/>
  <c r="D38" i="18"/>
  <c r="D30" i="18"/>
  <c r="D22" i="18"/>
  <c r="D37" i="18"/>
  <c r="D29" i="18"/>
  <c r="D21" i="18"/>
  <c r="D36" i="18"/>
  <c r="D28" i="18"/>
  <c r="D20" i="18"/>
  <c r="D35" i="18"/>
  <c r="D27" i="18"/>
  <c r="N16" i="18"/>
  <c r="O16" i="18" s="1"/>
  <c r="O17" i="18" s="1"/>
  <c r="N22" i="18"/>
  <c r="N21" i="18"/>
  <c r="N20" i="18"/>
  <c r="N19" i="18"/>
  <c r="N18" i="18"/>
  <c r="E3" i="30" l="1"/>
  <c r="D7" i="25"/>
  <c r="L7" i="25"/>
  <c r="T7" i="25"/>
  <c r="AB7" i="25"/>
  <c r="AJ7" i="25"/>
  <c r="AR7" i="25"/>
  <c r="AZ7" i="25"/>
  <c r="BH7" i="25"/>
  <c r="E7" i="25"/>
  <c r="M7" i="25"/>
  <c r="U7" i="25"/>
  <c r="AC7" i="25"/>
  <c r="AK7" i="25"/>
  <c r="AS7" i="25"/>
  <c r="BA7" i="25"/>
  <c r="BI7" i="25"/>
  <c r="AI7" i="25"/>
  <c r="F7" i="25"/>
  <c r="N7" i="25"/>
  <c r="V7" i="25"/>
  <c r="AD7" i="25"/>
  <c r="AL7" i="25"/>
  <c r="AT7" i="25"/>
  <c r="BB7" i="25"/>
  <c r="BJ7" i="25"/>
  <c r="AA7" i="25"/>
  <c r="G7" i="25"/>
  <c r="O7" i="25"/>
  <c r="W7" i="25"/>
  <c r="AE7" i="25"/>
  <c r="AM7" i="25"/>
  <c r="AU7" i="25"/>
  <c r="BC7" i="25"/>
  <c r="AQ7" i="25"/>
  <c r="H7" i="25"/>
  <c r="P7" i="25"/>
  <c r="X7" i="25"/>
  <c r="AF7" i="25"/>
  <c r="AN7" i="25"/>
  <c r="AV7" i="25"/>
  <c r="BD7" i="25"/>
  <c r="AY7" i="25"/>
  <c r="I7" i="25"/>
  <c r="Q7" i="25"/>
  <c r="Y7" i="25"/>
  <c r="AG7" i="25"/>
  <c r="AO7" i="25"/>
  <c r="AW7" i="25"/>
  <c r="BE7" i="25"/>
  <c r="S7" i="25"/>
  <c r="BG7" i="25"/>
  <c r="J7" i="25"/>
  <c r="R7" i="25"/>
  <c r="Z7" i="25"/>
  <c r="AH7" i="25"/>
  <c r="AP7" i="25"/>
  <c r="AX7" i="25"/>
  <c r="BF7" i="25"/>
  <c r="K7" i="25"/>
  <c r="C7" i="25"/>
  <c r="P3" i="15"/>
  <c r="U5" i="25"/>
  <c r="C3" i="25"/>
  <c r="D3" i="25" s="1"/>
  <c r="E3" i="25" s="1"/>
  <c r="F3" i="25" s="1"/>
  <c r="G3" i="25" s="1"/>
  <c r="H3" i="25" s="1"/>
  <c r="I3" i="25" s="1"/>
  <c r="J3" i="25" s="1"/>
  <c r="K3" i="25" s="1"/>
  <c r="L3" i="25" s="1"/>
  <c r="M3" i="25" s="1"/>
  <c r="N3" i="25" s="1"/>
  <c r="N3" i="6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AF5" i="6"/>
  <c r="AF5" i="5"/>
  <c r="N3" i="5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Y18" i="18"/>
  <c r="Y19" i="18" s="1"/>
  <c r="Y20" i="18" s="1"/>
  <c r="Y21" i="18" s="1"/>
  <c r="Y22" i="18" s="1"/>
  <c r="X23" i="18"/>
  <c r="B9" i="3"/>
  <c r="A8" i="24" s="1"/>
  <c r="B11" i="3"/>
  <c r="A10" i="24" s="1"/>
  <c r="B10" i="3"/>
  <c r="A9" i="24" s="1"/>
  <c r="B12" i="3"/>
  <c r="A11" i="24" s="1"/>
  <c r="B3" i="3"/>
  <c r="A2" i="24" s="1"/>
  <c r="B4" i="3"/>
  <c r="A3" i="24" s="1"/>
  <c r="B6" i="3"/>
  <c r="A5" i="24" s="1"/>
  <c r="B5" i="3"/>
  <c r="A4" i="24" s="1"/>
  <c r="B7" i="3"/>
  <c r="A6" i="24" s="1"/>
  <c r="B8" i="3"/>
  <c r="A7" i="24" s="1"/>
  <c r="J101" i="19" a="1"/>
  <c r="J101" i="19" s="1"/>
  <c r="J52" i="19" a="1"/>
  <c r="J52" i="19" s="1"/>
  <c r="E5" i="19"/>
  <c r="J38" i="19" a="1"/>
  <c r="J38" i="19" s="1"/>
  <c r="J100" i="19" a="1"/>
  <c r="J100" i="19" s="1"/>
  <c r="J13" i="19" a="1"/>
  <c r="J13" i="19" s="1"/>
  <c r="J73" i="19" a="1"/>
  <c r="J73" i="19" s="1"/>
  <c r="J20" i="19" a="1"/>
  <c r="J20" i="19" s="1"/>
  <c r="J61" i="19" a="1"/>
  <c r="J61" i="19" s="1"/>
  <c r="J86" i="19" a="1"/>
  <c r="J86" i="19" s="1"/>
  <c r="J54" i="19" a="1"/>
  <c r="J54" i="19" s="1"/>
  <c r="J88" i="19" a="1"/>
  <c r="J88" i="19" s="1"/>
  <c r="J40" i="19" a="1"/>
  <c r="J40" i="19" s="1"/>
  <c r="J18" i="19" a="1"/>
  <c r="J18" i="19" s="1"/>
  <c r="J81" i="19" a="1"/>
  <c r="J81" i="19" s="1"/>
  <c r="J66" i="19" a="1"/>
  <c r="J66" i="19" s="1"/>
  <c r="E7" i="19"/>
  <c r="J26" i="19" a="1"/>
  <c r="J26" i="19" s="1"/>
  <c r="J9" i="19" a="1"/>
  <c r="J9" i="19" s="1"/>
  <c r="J55" i="19" a="1"/>
  <c r="J55" i="19" s="1"/>
  <c r="J89" i="19" a="1"/>
  <c r="J89" i="19" s="1"/>
  <c r="J30" i="19" a="1"/>
  <c r="J30" i="19" s="1"/>
  <c r="J11" i="19" a="1"/>
  <c r="J11" i="19" s="1"/>
  <c r="J34" i="19" a="1"/>
  <c r="J34" i="19" s="1"/>
  <c r="J12" i="19" a="1"/>
  <c r="J12" i="19" s="1"/>
  <c r="J32" i="19" a="1"/>
  <c r="J32" i="19" s="1"/>
  <c r="J22" i="19" a="1"/>
  <c r="J22" i="19" s="1"/>
  <c r="J31" i="19" a="1"/>
  <c r="J31" i="19" s="1"/>
  <c r="J82" i="19" a="1"/>
  <c r="J82" i="19" s="1"/>
  <c r="J79" i="19" a="1"/>
  <c r="J79" i="19" s="1"/>
  <c r="J42" i="19" a="1"/>
  <c r="J42" i="19" s="1"/>
  <c r="J76" i="19" a="1"/>
  <c r="J76" i="19" s="1"/>
  <c r="J19" i="19" a="1"/>
  <c r="J19" i="19" s="1"/>
  <c r="J45" i="19" a="1"/>
  <c r="J45" i="19" s="1"/>
  <c r="J28" i="19" a="1"/>
  <c r="J28" i="19" s="1"/>
  <c r="J102" i="19" a="1"/>
  <c r="J102" i="19" s="1"/>
  <c r="J72" i="19" a="1"/>
  <c r="J72" i="19" s="1"/>
  <c r="J75" i="19" a="1"/>
  <c r="J75" i="19" s="1"/>
  <c r="J87" i="19" a="1"/>
  <c r="J87" i="19" s="1"/>
  <c r="J93" i="19" a="1"/>
  <c r="J93" i="19" s="1"/>
  <c r="J25" i="19" a="1"/>
  <c r="J25" i="19" s="1"/>
  <c r="J14" i="19" a="1"/>
  <c r="J14" i="19" s="1"/>
  <c r="J35" i="19" a="1"/>
  <c r="J35" i="19" s="1"/>
  <c r="J99" i="19" a="1"/>
  <c r="J99" i="19" s="1"/>
  <c r="J29" i="19" a="1"/>
  <c r="J29" i="19" s="1"/>
  <c r="J21" i="19" a="1"/>
  <c r="J21" i="19" s="1"/>
  <c r="J92" i="19" a="1"/>
  <c r="J92" i="19" s="1"/>
  <c r="J36" i="19" a="1"/>
  <c r="J36" i="19" s="1"/>
  <c r="J51" i="19" a="1"/>
  <c r="J51" i="19" s="1"/>
  <c r="J27" i="19" a="1"/>
  <c r="J27" i="19" s="1"/>
  <c r="J8" i="19" a="1"/>
  <c r="J8" i="19" s="1"/>
  <c r="J71" i="19" a="1"/>
  <c r="J71" i="19" s="1"/>
  <c r="J90" i="19" a="1"/>
  <c r="J90" i="19" s="1"/>
  <c r="J85" i="19" a="1"/>
  <c r="J85" i="19" s="1"/>
  <c r="J17" i="19" a="1"/>
  <c r="J17" i="19" s="1"/>
  <c r="J84" i="19" a="1"/>
  <c r="J84" i="19" s="1"/>
  <c r="J3" i="19" a="1"/>
  <c r="J3" i="19" s="1"/>
  <c r="J7" i="19" a="1"/>
  <c r="J7" i="19" s="1"/>
  <c r="J33" i="19" a="1"/>
  <c r="J33" i="19" s="1"/>
  <c r="J23" i="19" a="1"/>
  <c r="J23" i="19" s="1"/>
  <c r="J24" i="19" a="1"/>
  <c r="J24" i="19" s="1"/>
  <c r="J83" i="19" a="1"/>
  <c r="J83" i="19" s="1"/>
  <c r="J98" i="19" a="1"/>
  <c r="J98" i="19" s="1"/>
  <c r="J53" i="19" a="1"/>
  <c r="J53" i="19" s="1"/>
  <c r="J77" i="19" a="1"/>
  <c r="J77" i="19" s="1"/>
  <c r="E6" i="19"/>
  <c r="J44" i="19" a="1"/>
  <c r="J44" i="19" s="1"/>
  <c r="J39" i="19" a="1"/>
  <c r="J39" i="19" s="1"/>
  <c r="J46" i="19" a="1"/>
  <c r="J46" i="19" s="1"/>
  <c r="J41" i="19" a="1"/>
  <c r="J41" i="19" s="1"/>
  <c r="J16" i="19" a="1"/>
  <c r="J16" i="19" s="1"/>
  <c r="J4" i="19" a="1"/>
  <c r="J4" i="19" s="1"/>
  <c r="J5" i="19" a="1"/>
  <c r="J5" i="19" s="1"/>
  <c r="J10" i="19" a="1"/>
  <c r="J10" i="19" s="1"/>
  <c r="J97" i="19" a="1"/>
  <c r="J97" i="19" s="1"/>
  <c r="J91" i="19" a="1"/>
  <c r="J91" i="19" s="1"/>
  <c r="J95" i="19" a="1"/>
  <c r="J95" i="19" s="1"/>
  <c r="J62" i="19" a="1"/>
  <c r="J62" i="19" s="1"/>
  <c r="E3" i="19"/>
  <c r="F3" i="19" s="1"/>
  <c r="J57" i="19" a="1"/>
  <c r="J57" i="19" s="1"/>
  <c r="J58" i="19" a="1"/>
  <c r="J58" i="19" s="1"/>
  <c r="J59" i="19" a="1"/>
  <c r="J59" i="19" s="1"/>
  <c r="J60" i="19" a="1"/>
  <c r="J60" i="19" s="1"/>
  <c r="J48" i="19" a="1"/>
  <c r="J48" i="19" s="1"/>
  <c r="J47" i="19" a="1"/>
  <c r="J47" i="19" s="1"/>
  <c r="J49" i="19" a="1"/>
  <c r="J49" i="19" s="1"/>
  <c r="J50" i="19" a="1"/>
  <c r="J50" i="19" s="1"/>
  <c r="J78" i="19" a="1"/>
  <c r="J78" i="19" s="1"/>
  <c r="J15" i="19" a="1"/>
  <c r="J15" i="19" s="1"/>
  <c r="J74" i="19" a="1"/>
  <c r="J74" i="19" s="1"/>
  <c r="J80" i="19" a="1"/>
  <c r="J80" i="19" s="1"/>
  <c r="E4" i="19"/>
  <c r="J70" i="19" a="1"/>
  <c r="J70" i="19" s="1"/>
  <c r="J64" i="19" a="1"/>
  <c r="J64" i="19" s="1"/>
  <c r="J65" i="19" a="1"/>
  <c r="J65" i="19" s="1"/>
  <c r="J67" i="19" a="1"/>
  <c r="J67" i="19" s="1"/>
  <c r="J63" i="19" a="1"/>
  <c r="J63" i="19" s="1"/>
  <c r="J68" i="19" a="1"/>
  <c r="J68" i="19" s="1"/>
  <c r="J69" i="19" a="1"/>
  <c r="J69" i="19" s="1"/>
  <c r="J94" i="19" a="1"/>
  <c r="J94" i="19" s="1"/>
  <c r="J37" i="19" a="1"/>
  <c r="J37" i="19" s="1"/>
  <c r="J43" i="19" a="1"/>
  <c r="J43" i="19" s="1"/>
  <c r="J96" i="19" a="1"/>
  <c r="J96" i="19" s="1"/>
  <c r="J56" i="19" a="1"/>
  <c r="J56" i="19" s="1"/>
  <c r="J17" i="18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O18" i="18"/>
  <c r="O19" i="18" s="1"/>
  <c r="O20" i="18" s="1"/>
  <c r="O21" i="18" s="1"/>
  <c r="O22" i="18" s="1"/>
  <c r="E17" i="18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T17" i="18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D40" i="18"/>
  <c r="S28" i="18"/>
  <c r="I47" i="18"/>
  <c r="N23" i="18"/>
  <c r="C4" i="30" l="1"/>
  <c r="D4" i="30"/>
  <c r="F3" i="30"/>
  <c r="E4" i="30"/>
  <c r="AG5" i="25"/>
  <c r="O3" i="25"/>
  <c r="P3" i="25" s="1"/>
  <c r="Q3" i="25" s="1"/>
  <c r="R3" i="25" s="1"/>
  <c r="S3" i="25" s="1"/>
  <c r="T3" i="25" s="1"/>
  <c r="U3" i="25" s="1"/>
  <c r="V3" i="25" s="1"/>
  <c r="W3" i="25" s="1"/>
  <c r="X3" i="25" s="1"/>
  <c r="Y3" i="25" s="1"/>
  <c r="Z3" i="25" s="1"/>
  <c r="Z3" i="6"/>
  <c r="AA3" i="6" s="1"/>
  <c r="AB3" i="6" s="1"/>
  <c r="AC3" i="6" s="1"/>
  <c r="AD3" i="6" s="1"/>
  <c r="AE3" i="6" s="1"/>
  <c r="AF3" i="6" s="1"/>
  <c r="AG3" i="6" s="1"/>
  <c r="AH3" i="6" s="1"/>
  <c r="AI3" i="6" s="1"/>
  <c r="AJ3" i="6" s="1"/>
  <c r="AK3" i="6" s="1"/>
  <c r="AR5" i="6"/>
  <c r="Z3" i="5"/>
  <c r="AA3" i="5" s="1"/>
  <c r="AB3" i="5" s="1"/>
  <c r="AC3" i="5" s="1"/>
  <c r="AD3" i="5" s="1"/>
  <c r="AE3" i="5" s="1"/>
  <c r="AF3" i="5" s="1"/>
  <c r="AG3" i="5" s="1"/>
  <c r="AH3" i="5" s="1"/>
  <c r="AI3" i="5" s="1"/>
  <c r="AJ3" i="5" s="1"/>
  <c r="AK3" i="5" s="1"/>
  <c r="AR5" i="5"/>
  <c r="K8" i="15" a="1"/>
  <c r="K8" i="15" s="1"/>
  <c r="B8" i="15" s="1"/>
  <c r="M8" i="15" s="1"/>
  <c r="K11" i="15" a="1"/>
  <c r="K11" i="15" s="1"/>
  <c r="B11" i="15" s="1"/>
  <c r="M11" i="15" s="1"/>
  <c r="K3" i="15" a="1"/>
  <c r="K3" i="15" s="1"/>
  <c r="B3" i="15" s="1"/>
  <c r="M3" i="15" s="1"/>
  <c r="K6" i="15" a="1"/>
  <c r="K6" i="15" s="1"/>
  <c r="B6" i="15" s="1"/>
  <c r="M6" i="15" s="1"/>
  <c r="K9" i="15" a="1"/>
  <c r="K9" i="15" s="1"/>
  <c r="B9" i="15" s="1"/>
  <c r="M9" i="15" s="1"/>
  <c r="K12" i="15" a="1"/>
  <c r="K12" i="15" s="1"/>
  <c r="B12" i="15" s="1"/>
  <c r="M12" i="15" s="1"/>
  <c r="K4" i="15" a="1"/>
  <c r="K4" i="15" s="1"/>
  <c r="K7" i="15" a="1"/>
  <c r="K7" i="15" s="1"/>
  <c r="B7" i="15" s="1"/>
  <c r="M7" i="15" s="1"/>
  <c r="K5" i="15" a="1"/>
  <c r="K5" i="15" s="1"/>
  <c r="B5" i="15" s="1"/>
  <c r="M5" i="15" s="1"/>
  <c r="K10" i="15" a="1"/>
  <c r="K10" i="15" s="1"/>
  <c r="B10" i="15" s="1"/>
  <c r="M10" i="15" s="1"/>
  <c r="F4" i="19"/>
  <c r="F5" i="19" s="1"/>
  <c r="F6" i="19" s="1"/>
  <c r="F7" i="19" s="1"/>
  <c r="G3" i="19"/>
  <c r="H3" i="19" s="1"/>
  <c r="G4" i="19"/>
  <c r="H4" i="19" s="1"/>
  <c r="G7" i="19"/>
  <c r="H7" i="19" s="1"/>
  <c r="G6" i="19"/>
  <c r="H6" i="19" s="1"/>
  <c r="G5" i="19"/>
  <c r="H5" i="19" s="1"/>
  <c r="F4" i="30" l="1"/>
  <c r="G3" i="30"/>
  <c r="B4" i="15"/>
  <c r="M4" i="15" s="1"/>
  <c r="AS5" i="25"/>
  <c r="AA3" i="25"/>
  <c r="AB3" i="25" s="1"/>
  <c r="AC3" i="25" s="1"/>
  <c r="AD3" i="25" s="1"/>
  <c r="AE3" i="25" s="1"/>
  <c r="AF3" i="25" s="1"/>
  <c r="AG3" i="25" s="1"/>
  <c r="AH3" i="25" s="1"/>
  <c r="AI3" i="25" s="1"/>
  <c r="AJ3" i="25" s="1"/>
  <c r="AK3" i="25" s="1"/>
  <c r="AL3" i="25" s="1"/>
  <c r="BD5" i="6"/>
  <c r="AX3" i="6" s="1"/>
  <c r="AY3" i="6" s="1"/>
  <c r="AZ3" i="6" s="1"/>
  <c r="BA3" i="6" s="1"/>
  <c r="BB3" i="6" s="1"/>
  <c r="BC3" i="6" s="1"/>
  <c r="BD3" i="6" s="1"/>
  <c r="BE3" i="6" s="1"/>
  <c r="BF3" i="6" s="1"/>
  <c r="BG3" i="6" s="1"/>
  <c r="BH3" i="6" s="1"/>
  <c r="BI3" i="6" s="1"/>
  <c r="AL3" i="6"/>
  <c r="AM3" i="6" s="1"/>
  <c r="AN3" i="6" s="1"/>
  <c r="AO3" i="6" s="1"/>
  <c r="AP3" i="6" s="1"/>
  <c r="AQ3" i="6" s="1"/>
  <c r="AR3" i="6" s="1"/>
  <c r="AS3" i="6" s="1"/>
  <c r="AT3" i="6" s="1"/>
  <c r="AU3" i="6" s="1"/>
  <c r="AV3" i="6" s="1"/>
  <c r="AW3" i="6" s="1"/>
  <c r="BD5" i="5"/>
  <c r="AX3" i="5" s="1"/>
  <c r="AY3" i="5" s="1"/>
  <c r="AZ3" i="5" s="1"/>
  <c r="BA3" i="5" s="1"/>
  <c r="BB3" i="5" s="1"/>
  <c r="BC3" i="5" s="1"/>
  <c r="BD3" i="5" s="1"/>
  <c r="BE3" i="5" s="1"/>
  <c r="BF3" i="5" s="1"/>
  <c r="BG3" i="5" s="1"/>
  <c r="BH3" i="5" s="1"/>
  <c r="BI3" i="5" s="1"/>
  <c r="AL3" i="5"/>
  <c r="AM3" i="5" s="1"/>
  <c r="AN3" i="5" s="1"/>
  <c r="AO3" i="5" s="1"/>
  <c r="AP3" i="5" s="1"/>
  <c r="AQ3" i="5" s="1"/>
  <c r="AR3" i="5" s="1"/>
  <c r="AS3" i="5" s="1"/>
  <c r="AT3" i="5" s="1"/>
  <c r="AU3" i="5" s="1"/>
  <c r="AV3" i="5" s="1"/>
  <c r="AW3" i="5" s="1"/>
  <c r="G4" i="30" l="1"/>
  <c r="H3" i="30"/>
  <c r="BE5" i="25"/>
  <c r="AY3" i="25" s="1"/>
  <c r="AZ3" i="25" s="1"/>
  <c r="BA3" i="25" s="1"/>
  <c r="BB3" i="25" s="1"/>
  <c r="BC3" i="25" s="1"/>
  <c r="BD3" i="25" s="1"/>
  <c r="BE3" i="25" s="1"/>
  <c r="BF3" i="25" s="1"/>
  <c r="BG3" i="25" s="1"/>
  <c r="BH3" i="25" s="1"/>
  <c r="BI3" i="25" s="1"/>
  <c r="BJ3" i="25" s="1"/>
  <c r="AM3" i="25"/>
  <c r="AN3" i="25" s="1"/>
  <c r="AO3" i="25" s="1"/>
  <c r="AP3" i="25" s="1"/>
  <c r="AQ3" i="25" s="1"/>
  <c r="AR3" i="25" s="1"/>
  <c r="AS3" i="25" s="1"/>
  <c r="AT3" i="25" s="1"/>
  <c r="AU3" i="25" s="1"/>
  <c r="AV3" i="25" s="1"/>
  <c r="AW3" i="25" s="1"/>
  <c r="AX3" i="25" s="1"/>
  <c r="I3" i="30" l="1"/>
  <c r="H4" i="30"/>
  <c r="I4" i="30" l="1"/>
  <c r="J3" i="30"/>
  <c r="J4" i="30" l="1"/>
  <c r="K3" i="30"/>
  <c r="K4" i="30" l="1"/>
  <c r="L3" i="30"/>
  <c r="L4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<sst xmlns="http://schemas.openxmlformats.org/spreadsheetml/2006/main" count="930" uniqueCount="471">
  <si>
    <t>Category</t>
  </si>
  <si>
    <t>Price</t>
  </si>
  <si>
    <t>Cost</t>
  </si>
  <si>
    <t>Location</t>
  </si>
  <si>
    <t>CustomerID</t>
  </si>
  <si>
    <t>Date</t>
  </si>
  <si>
    <t>Quantity</t>
  </si>
  <si>
    <t>VisitID</t>
  </si>
  <si>
    <t>PagesViewed</t>
  </si>
  <si>
    <t>Duration</t>
  </si>
  <si>
    <t>Warehouse ID</t>
  </si>
  <si>
    <t>Customer ID</t>
  </si>
  <si>
    <t>Transaction ID</t>
  </si>
  <si>
    <t>Hour</t>
  </si>
  <si>
    <t>Day</t>
  </si>
  <si>
    <t>Months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</si>
  <si>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</si>
  <si>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</si>
  <si>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</si>
  <si>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</si>
  <si>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</si>
  <si>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</si>
  <si>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</si>
  <si>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</si>
  <si>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</si>
  <si>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</si>
  <si>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</si>
  <si>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</si>
  <si>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</si>
  <si>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</si>
  <si>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</si>
  <si>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</si>
  <si>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</si>
  <si>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</si>
  <si>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</si>
  <si>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</si>
  <si>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Startdate</t>
  </si>
  <si>
    <t>EndDate</t>
  </si>
  <si>
    <t>Meanqty</t>
  </si>
  <si>
    <t>A</t>
  </si>
  <si>
    <t>B</t>
  </si>
  <si>
    <t>C</t>
  </si>
  <si>
    <t>F</t>
  </si>
  <si>
    <t>D</t>
  </si>
  <si>
    <t>E</t>
  </si>
  <si>
    <t>XS</t>
  </si>
  <si>
    <t>S</t>
  </si>
  <si>
    <t>M</t>
  </si>
  <si>
    <t>L</t>
  </si>
  <si>
    <t>XL</t>
  </si>
  <si>
    <t>Year</t>
  </si>
  <si>
    <t>Growthrate</t>
  </si>
  <si>
    <t>Total</t>
  </si>
  <si>
    <t>Relative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</si>
  <si>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</si>
  <si>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</si>
  <si>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</si>
  <si>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</si>
  <si>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</si>
  <si>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</si>
  <si>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</si>
  <si>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</si>
  <si>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</si>
  <si>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</si>
  <si>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</t>
  </si>
  <si>
    <t>2</t>
  </si>
  <si>
    <t>Factor</t>
  </si>
  <si>
    <t>Cumulated</t>
  </si>
  <si>
    <t>Item</t>
  </si>
  <si>
    <t>Abs Weight</t>
  </si>
  <si>
    <t>Generated</t>
  </si>
  <si>
    <t>N = 100 Generated</t>
  </si>
  <si>
    <t>Abs. Weight</t>
  </si>
  <si>
    <t>Distance</t>
  </si>
  <si>
    <t>Cum Weight</t>
  </si>
  <si>
    <t>Theoretical PDF</t>
  </si>
  <si>
    <t>Sample PDF</t>
  </si>
  <si>
    <t>Theoretical CDF</t>
  </si>
  <si>
    <t>Inputs</t>
  </si>
  <si>
    <t>this</t>
  </si>
  <si>
    <t>is</t>
  </si>
  <si>
    <t>a</t>
  </si>
  <si>
    <t>small</t>
  </si>
  <si>
    <t>example</t>
  </si>
  <si>
    <t>Fig. G2-1: Comparison between theoretical and sample PDF (N = 100)</t>
  </si>
  <si>
    <t>Fig. G3-1: Sample PDF Weight Distribution for Hourly Data (Web)</t>
  </si>
  <si>
    <t>Fig. G3-2: Sample CDF Weight Distribution for Hourly Data (Web)</t>
  </si>
  <si>
    <t>Month</t>
  </si>
  <si>
    <t>DOM</t>
  </si>
  <si>
    <t>DOY</t>
  </si>
  <si>
    <t>Cumul.</t>
  </si>
  <si>
    <t>Variant</t>
  </si>
  <si>
    <t>Size</t>
  </si>
  <si>
    <t>USA</t>
  </si>
  <si>
    <t>China</t>
  </si>
  <si>
    <t>Germany</t>
  </si>
  <si>
    <t>Japan</t>
  </si>
  <si>
    <t>Switzerland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</si>
  <si>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</si>
  <si>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</si>
  <si>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</si>
  <si>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</si>
  <si>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</si>
  <si>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</si>
  <si>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</si>
  <si>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</si>
  <si>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</si>
  <si>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</si>
  <si>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ID</t>
  </si>
  <si>
    <t>Store Name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</si>
  <si>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</si>
  <si>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</si>
  <si>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</si>
  <si>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</si>
  <si>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</si>
  <si>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</si>
  <si>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</si>
  <si>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</si>
  <si>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</si>
  <si>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</si>
  <si>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</si>
  <si>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</si>
  <si>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</si>
  <si>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</si>
  <si>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</si>
  <si>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</si>
  <si>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</si>
  <si>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</si>
  <si>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</si>
  <si>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</si>
  <si>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Warehouse</t>
  </si>
  <si>
    <t>W01</t>
  </si>
  <si>
    <t>W02</t>
  </si>
  <si>
    <t>W03</t>
  </si>
  <si>
    <t>W04</t>
  </si>
  <si>
    <t>W05</t>
  </si>
  <si>
    <t>Warehouse 1</t>
  </si>
  <si>
    <t>Warehouse 2</t>
  </si>
  <si>
    <t>Warehouse 3</t>
  </si>
  <si>
    <t>Warehouse 4</t>
  </si>
  <si>
    <t>Warehouse 5</t>
  </si>
  <si>
    <t>C001</t>
  </si>
  <si>
    <t>C002</t>
  </si>
  <si>
    <t>C004</t>
  </si>
  <si>
    <t>C003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</si>
  <si>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</si>
  <si>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</si>
  <si>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</si>
  <si>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</si>
  <si>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</si>
  <si>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</si>
  <si>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</si>
  <si>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</si>
  <si>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</si>
  <si>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</si>
  <si>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</si>
  <si>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</si>
  <si>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</si>
  <si>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</si>
  <si>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</si>
  <si>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</si>
  <si>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</si>
  <si>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</si>
  <si>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</si>
  <si>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</si>
  <si>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</si>
  <si>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</si>
  <si>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</si>
  <si>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</si>
  <si>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</si>
  <si>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</si>
  <si>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</si>
  <si>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</si>
  <si>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</si>
  <si>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</si>
  <si>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</si>
  <si>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</si>
  <si>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</si>
  <si>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</si>
  <si>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</si>
  <si>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</si>
  <si>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</si>
  <si>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</si>
  <si>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</si>
  <si>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</si>
  <si>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</si>
  <si>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</si>
  <si>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</si>
  <si>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</si>
  <si>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</si>
  <si>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</si>
  <si>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Customer</t>
  </si>
  <si>
    <t>Producer</t>
  </si>
  <si>
    <t>Producer 1</t>
  </si>
  <si>
    <t>Producer 2</t>
  </si>
  <si>
    <t>Producer 3</t>
  </si>
  <si>
    <t>Producer 4</t>
  </si>
  <si>
    <t>Producer 5</t>
  </si>
  <si>
    <t>Producer 6</t>
  </si>
  <si>
    <t>Producer 7</t>
  </si>
  <si>
    <t>Producer 8</t>
  </si>
  <si>
    <t>Producer 9</t>
  </si>
  <si>
    <t>Producer 10</t>
  </si>
  <si>
    <t>V1</t>
  </si>
  <si>
    <t>V2</t>
  </si>
  <si>
    <t>V3</t>
  </si>
  <si>
    <t>C1</t>
  </si>
  <si>
    <t>C2</t>
  </si>
  <si>
    <t>C3</t>
  </si>
  <si>
    <t>C4</t>
  </si>
  <si>
    <t>C5</t>
  </si>
  <si>
    <t>Producer ID</t>
  </si>
  <si>
    <t xml:space="preserve">Customer Name 1 </t>
  </si>
  <si>
    <t>Customer Name 2</t>
  </si>
  <si>
    <t>Customer Name 3</t>
  </si>
  <si>
    <t>Customer Name 4</t>
  </si>
  <si>
    <t>Customer Name 5</t>
  </si>
  <si>
    <t>Customer Name 6</t>
  </si>
  <si>
    <t>Customer Name 7</t>
  </si>
  <si>
    <t>Customer Name 8</t>
  </si>
  <si>
    <t>Customer Name 9</t>
  </si>
  <si>
    <t>Customer Name 10</t>
  </si>
  <si>
    <t>Customer Name 11</t>
  </si>
  <si>
    <t>Customer Name 12</t>
  </si>
  <si>
    <t>Customer Name 13</t>
  </si>
  <si>
    <t>Customer Name 14</t>
  </si>
  <si>
    <t>Customer Name 15</t>
  </si>
  <si>
    <t>Customer Name 16</t>
  </si>
  <si>
    <t>Customer Name 17</t>
  </si>
  <si>
    <t>Customer Name 18</t>
  </si>
  <si>
    <t>Customer Name 19</t>
  </si>
  <si>
    <t>Customer Name 20</t>
  </si>
  <si>
    <t>Customer Name 21</t>
  </si>
  <si>
    <t>Customer Name 22</t>
  </si>
  <si>
    <t>Customer Name 23</t>
  </si>
  <si>
    <t>Customer Name 24</t>
  </si>
  <si>
    <t>Customer Name 25</t>
  </si>
  <si>
    <t>Customer Name 26</t>
  </si>
  <si>
    <t>Customer Name 27</t>
  </si>
  <si>
    <t>Customer Name 28</t>
  </si>
  <si>
    <t>Customer Name 29</t>
  </si>
  <si>
    <t>Customer Name 30</t>
  </si>
  <si>
    <t>Customer Name 31</t>
  </si>
  <si>
    <t>Customer Name 32</t>
  </si>
  <si>
    <t>Customer Name 33</t>
  </si>
  <si>
    <t>Customer Name 34</t>
  </si>
  <si>
    <t>Customer Name 35</t>
  </si>
  <si>
    <t>Customer Name 36</t>
  </si>
  <si>
    <t>Customer Name 37</t>
  </si>
  <si>
    <t>Customer Name 38</t>
  </si>
  <si>
    <t>Customer Name 39</t>
  </si>
  <si>
    <t>Customer Name 40</t>
  </si>
  <si>
    <t>Customer Name 41</t>
  </si>
  <si>
    <t>Customer Name 42</t>
  </si>
  <si>
    <t>Customer Name 43</t>
  </si>
  <si>
    <t>Customer Name 44</t>
  </si>
  <si>
    <t>Customer Name 45</t>
  </si>
  <si>
    <t>Customer Name 46</t>
  </si>
  <si>
    <t>Customer Name 47</t>
  </si>
  <si>
    <t>Customer Name 48</t>
  </si>
  <si>
    <t>Customer Name 49</t>
  </si>
  <si>
    <t>Customer Name 50</t>
  </si>
  <si>
    <t>Website</t>
  </si>
  <si>
    <t>Homepage</t>
  </si>
  <si>
    <t>About</t>
  </si>
  <si>
    <t>Imprint</t>
  </si>
  <si>
    <t>Products</t>
  </si>
  <si>
    <t>Store</t>
  </si>
  <si>
    <t>WB01</t>
  </si>
  <si>
    <t>WB02</t>
  </si>
  <si>
    <t>WB03</t>
  </si>
  <si>
    <t>WB04</t>
  </si>
  <si>
    <t>WB05</t>
  </si>
  <si>
    <t>Product ID</t>
  </si>
  <si>
    <t>Index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</si>
  <si>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</si>
  <si>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</si>
  <si>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</si>
  <si>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</si>
  <si>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</si>
  <si>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</si>
  <si>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</si>
  <si>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</si>
  <si>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</si>
  <si>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</si>
  <si>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Datetime</t>
  </si>
  <si>
    <t>Channel</t>
  </si>
  <si>
    <t>Partner ID</t>
  </si>
  <si>
    <t>Offline</t>
  </si>
  <si>
    <t>Online</t>
  </si>
  <si>
    <t>Referral</t>
  </si>
  <si>
    <t>Time</t>
  </si>
  <si>
    <t>Events</t>
  </si>
  <si>
    <t>Event 1</t>
  </si>
  <si>
    <t>Event 2</t>
  </si>
  <si>
    <t>Event 3</t>
  </si>
  <si>
    <t>Event 4</t>
  </si>
  <si>
    <t>E02</t>
  </si>
  <si>
    <t>E01</t>
  </si>
  <si>
    <t>E03</t>
  </si>
  <si>
    <t>E04</t>
  </si>
  <si>
    <t>Event ID</t>
  </si>
  <si>
    <t>No Event</t>
  </si>
  <si>
    <t>E00</t>
  </si>
  <si>
    <t>None</t>
  </si>
  <si>
    <t>Yes</t>
  </si>
  <si>
    <t>No</t>
  </si>
  <si>
    <t>Referral Flag</t>
  </si>
  <si>
    <t>R</t>
  </si>
  <si>
    <t>N</t>
  </si>
  <si>
    <t>Provisions</t>
  </si>
  <si>
    <t>Customer Gender</t>
  </si>
  <si>
    <t>Internal</t>
  </si>
  <si>
    <t>External</t>
  </si>
  <si>
    <t>%</t>
  </si>
  <si>
    <t>Flag</t>
  </si>
  <si>
    <t>Male</t>
  </si>
  <si>
    <t>Female</t>
  </si>
  <si>
    <t>Diverse</t>
  </si>
  <si>
    <t>Referral ID</t>
  </si>
  <si>
    <t>Growth Factor</t>
  </si>
  <si>
    <t>Seconds</t>
  </si>
  <si>
    <t>Fig. G3-9: Sample PDF Weight Distribution for Website Viewtimes (Seconds)</t>
  </si>
  <si>
    <t>Fig. G3-10: Sample CDF Weight Distribution for Website Viewtimes (Seconds)</t>
  </si>
  <si>
    <t>Fig. G3-3: Sample PDF Weight Distribution for Daily Data (Sales)</t>
  </si>
  <si>
    <t>Fig. G3-4: Sample CDF Weight Distribution for Daily Data (Sales)</t>
  </si>
  <si>
    <t>Fig. G3-5: Sample PDF Weight Distribution for Weekday Data (Sales)</t>
  </si>
  <si>
    <t>Fig. G3-6: Sample CDF Weight Distribution for Weekday Data (Sales)</t>
  </si>
  <si>
    <t>Fig. G3-7: Sample PDF Weight Distribution for Monthly Data (Sales)</t>
  </si>
  <si>
    <t>Fig. G3-8: Sample CDF Weight Distribution for Monthly Data (Sales)</t>
  </si>
  <si>
    <t>Procider Countries</t>
  </si>
  <si>
    <t>Page ID</t>
  </si>
  <si>
    <t>Linkedin</t>
  </si>
  <si>
    <t>Meta</t>
  </si>
  <si>
    <t>SOC01</t>
  </si>
  <si>
    <t>SOC02</t>
  </si>
  <si>
    <t>Medium</t>
  </si>
  <si>
    <t>Relevant Keys</t>
  </si>
  <si>
    <t>Web Medium ID</t>
  </si>
  <si>
    <t>Company</t>
  </si>
  <si>
    <t>EUR</t>
  </si>
  <si>
    <t>Revenue Stream 3</t>
  </si>
  <si>
    <t>Cost of Goods Sold</t>
  </si>
  <si>
    <t>Gross Profit</t>
  </si>
  <si>
    <t>Expenses</t>
  </si>
  <si>
    <t>Advertisement and Promotion</t>
  </si>
  <si>
    <t>Depreciation and Amortization</t>
  </si>
  <si>
    <t>Insurance</t>
  </si>
  <si>
    <t>Maintenence</t>
  </si>
  <si>
    <t>Office Supplies</t>
  </si>
  <si>
    <t>Rent</t>
  </si>
  <si>
    <t>Salaries, Benefits and Wages</t>
  </si>
  <si>
    <t>Telecommunication</t>
  </si>
  <si>
    <t>Travel</t>
  </si>
  <si>
    <t>Utilities</t>
  </si>
  <si>
    <t>Total Expense</t>
  </si>
  <si>
    <t>EBIT</t>
  </si>
  <si>
    <t>Interest Expense</t>
  </si>
  <si>
    <t>EBT</t>
  </si>
  <si>
    <t>Income Taces</t>
  </si>
  <si>
    <t>Net Income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</si>
  <si>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</si>
  <si>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</si>
  <si>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</si>
  <si>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</si>
  <si>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</si>
  <si>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</si>
  <si>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</si>
  <si>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</si>
  <si>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</si>
  <si>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</si>
  <si>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</si>
  <si>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</si>
  <si>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 Statement</t>
  </si>
  <si>
    <t>Net Earnings</t>
  </si>
  <si>
    <t>EBITDA</t>
  </si>
  <si>
    <t>Beginning</t>
  </si>
  <si>
    <t>End</t>
  </si>
  <si>
    <t>Net Sales</t>
  </si>
  <si>
    <t>Cash Flow Statement</t>
  </si>
  <si>
    <t>Cash From Operating</t>
  </si>
  <si>
    <t>Depreciation</t>
  </si>
  <si>
    <t>Cash from Accounts Reveivable</t>
  </si>
  <si>
    <t>Cash from Inventory</t>
  </si>
  <si>
    <t>Cash from Accounts Payable</t>
  </si>
  <si>
    <t xml:space="preserve">Subtotal </t>
  </si>
  <si>
    <t>Cash From Investing</t>
  </si>
  <si>
    <t>Capital Expenditure</t>
  </si>
  <si>
    <t>Subtotal</t>
  </si>
  <si>
    <t>Cash From Financing</t>
  </si>
  <si>
    <t>Change in Long Term Debt</t>
  </si>
  <si>
    <t>Change in Revolving Credit Line</t>
  </si>
  <si>
    <t>Change in Common Equity</t>
  </si>
  <si>
    <t>Dividends</t>
  </si>
  <si>
    <t>Cash Balance</t>
  </si>
  <si>
    <t>Beginning of Year</t>
  </si>
  <si>
    <t>Increase/Decrease</t>
  </si>
  <si>
    <t>End of Year</t>
  </si>
  <si>
    <t>Deferred Taxes</t>
  </si>
  <si>
    <t>ACT</t>
  </si>
  <si>
    <t>FCT</t>
  </si>
  <si>
    <t>Historical</t>
  </si>
  <si>
    <t>Projection</t>
  </si>
  <si>
    <t>X</t>
  </si>
  <si>
    <t>Markup</t>
  </si>
  <si>
    <t>Factories</t>
  </si>
  <si>
    <t>Factory 1</t>
  </si>
  <si>
    <t>Factory 2</t>
  </si>
  <si>
    <t>Factory 3</t>
  </si>
  <si>
    <t>Factory 4</t>
  </si>
  <si>
    <t>Factory 5</t>
  </si>
  <si>
    <t>F01</t>
  </si>
  <si>
    <t>F02</t>
  </si>
  <si>
    <t>F03</t>
  </si>
  <si>
    <t>F04</t>
  </si>
  <si>
    <t>F05</t>
  </si>
  <si>
    <t>Cost Index</t>
  </si>
  <si>
    <t>High</t>
  </si>
  <si>
    <t>Low</t>
  </si>
  <si>
    <t>Cost Factors</t>
  </si>
  <si>
    <t>Factor Matrix</t>
  </si>
  <si>
    <t>Mark</t>
  </si>
  <si>
    <t>The Data Structure is simple. Based on the business we have</t>
  </si>
  <si>
    <t>Transactions that can be done online and offline</t>
  </si>
  <si>
    <t>Customer Purchase</t>
  </si>
  <si>
    <t>Different Warehouses</t>
  </si>
  <si>
    <t>Different Production Sites</t>
  </si>
  <si>
    <t>Different Stores</t>
  </si>
  <si>
    <t>Different Customers</t>
  </si>
  <si>
    <t>Different Partners</t>
  </si>
  <si>
    <t>Webactivities</t>
  </si>
  <si>
    <t>Events that lead to a desired effect</t>
  </si>
  <si>
    <t>Different Products</t>
  </si>
  <si>
    <t>Different Producer</t>
  </si>
  <si>
    <t xml:space="preserve">Each Table various attributes </t>
  </si>
  <si>
    <t>Columns probabilistically modelled</t>
  </si>
  <si>
    <t>Unique Join Keys for Data Modeling</t>
  </si>
  <si>
    <t>Various useful dimensions for analysis</t>
  </si>
  <si>
    <t>Costs and Prices across varying entities modeled through weighting matrices</t>
  </si>
  <si>
    <t>Time Dimension with seasonalities</t>
  </si>
  <si>
    <t>Increase over time probabilistically with growth rates</t>
  </si>
  <si>
    <t xml:space="preserve">Provisioning Model </t>
  </si>
  <si>
    <t>Feiertage</t>
  </si>
  <si>
    <t>Sales Income</t>
  </si>
  <si>
    <t>Commission Income</t>
  </si>
  <si>
    <t>Visitors Conversion</t>
  </si>
  <si>
    <t>Neujahr</t>
  </si>
  <si>
    <t>01.01.2023</t>
  </si>
  <si>
    <t>01.01.2029</t>
  </si>
  <si>
    <t>Heilige Drei Könige</t>
  </si>
  <si>
    <t>Rosenmontag</t>
  </si>
  <si>
    <t>Internationaler Frauentag</t>
  </si>
  <si>
    <t>Karfreitag</t>
  </si>
  <si>
    <t>Ostersonntag</t>
  </si>
  <si>
    <t>Ostermontag</t>
  </si>
  <si>
    <t>Tag der Arbeit</t>
  </si>
  <si>
    <t>Christi Himmelfahrt</t>
  </si>
  <si>
    <t>Pfingstsonntag</t>
  </si>
  <si>
    <t>Pfingstmontag</t>
  </si>
  <si>
    <t>Fronleichnam</t>
  </si>
  <si>
    <t>Augsburger Friedensfest</t>
  </si>
  <si>
    <t>Mariä Himmelfahrt</t>
  </si>
  <si>
    <t>Weltkindertag</t>
  </si>
  <si>
    <t>Tag der Deutschen Einheit</t>
  </si>
  <si>
    <t>Reformationstag</t>
  </si>
  <si>
    <t>Allerheiligen</t>
  </si>
  <si>
    <t>Buß- und Bettag</t>
  </si>
  <si>
    <t>Heilig Abend</t>
  </si>
  <si>
    <t>1. Weihnachtsfeiertag</t>
  </si>
  <si>
    <t>2. Weihnachtsfeiertag</t>
  </si>
  <si>
    <t>Silvester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</si>
</sst>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nter"/>
    </font>
    <font>
      <i/>
      <sz val="10"/>
      <color theme="1" tint="0.34998626667073579"/>
      <name val="Inter"/>
    </font>
    <font>
      <sz val="11"/>
      <color theme="0"/>
      <name val="Inter"/>
    </font>
    <font>
      <b/>
      <sz val="11"/>
      <color theme="1"/>
      <name val="Inter"/>
    </font>
    <font>
      <sz val="11"/>
      <color theme="3"/>
      <name val="Inter"/>
    </font>
    <font>
      <sz val="11"/>
      <color theme="4" tint="-0.499984740745262"/>
      <name val="Inter"/>
    </font>
    <font>
      <sz val="11"/>
      <color rgb="FFC00000"/>
      <name val="Inter"/>
    </font>
    <font>
      <b/>
      <sz val="11"/>
      <color rgb="FFFFC000"/>
      <name val="Inter"/>
    </font>
    <font>
      <sz val="11"/>
      <color rgb="FFFFC000"/>
      <name val="Inter"/>
    </font>
    <font>
      <b/>
      <sz val="11"/>
      <name val="Inter"/>
    </font>
    <font>
      <b/>
      <sz val="11"/>
      <name val="Aptos Narrow"/>
      <family val="2"/>
      <scheme val="minor"/>
    </font>
    <font>
      <b/>
      <sz val="11"/>
      <color theme="0"/>
      <name val="Inter"/>
    </font>
    <font>
      <b/>
      <sz val="11"/>
      <color theme="3"/>
      <name val="Inter"/>
    </font>
    <font>
      <sz val="11"/>
      <color theme="1"/>
      <name val="Roboto"/>
    </font>
    <font>
      <sz val="11"/>
      <color theme="0"/>
      <name val="Roboto"/>
    </font>
    <font>
      <i/>
      <sz val="8"/>
      <color theme="1" tint="0.34998626667073579"/>
      <name val="Roboto"/>
    </font>
    <font>
      <sz val="8"/>
      <color theme="1"/>
      <name val="Roboto"/>
    </font>
    <font>
      <b/>
      <sz val="11"/>
      <color rgb="FFFFC000"/>
      <name val="Roboto"/>
    </font>
    <font>
      <sz val="11"/>
      <color theme="3"/>
      <name val="Roboto"/>
    </font>
    <font>
      <b/>
      <sz val="11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3" fillId="0" borderId="1" xfId="0" applyFont="1" applyBorder="1"/>
    <xf numFmtId="49" fontId="7" fillId="3" borderId="3" xfId="0" applyNumberFormat="1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9" fontId="8" fillId="5" borderId="0" xfId="1" applyFont="1" applyFill="1" applyAlignment="1">
      <alignment horizontal="center" vertical="center"/>
    </xf>
    <xf numFmtId="9" fontId="3" fillId="5" borderId="0" xfId="1" applyFont="1" applyFill="1" applyAlignment="1">
      <alignment horizontal="center" vertical="center"/>
    </xf>
    <xf numFmtId="9" fontId="3" fillId="0" borderId="0" xfId="1" applyFont="1" applyFill="1"/>
    <xf numFmtId="49" fontId="3" fillId="7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4" borderId="0" xfId="0" applyFont="1" applyFill="1"/>
    <xf numFmtId="0" fontId="3" fillId="0" borderId="0" xfId="0" applyFont="1" applyAlignment="1">
      <alignment horizontal="left"/>
    </xf>
    <xf numFmtId="9" fontId="3" fillId="2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1" fontId="3" fillId="5" borderId="0" xfId="0" applyNumberFormat="1" applyFont="1" applyFill="1" applyAlignment="1">
      <alignment horizontal="center" vertical="center"/>
    </xf>
    <xf numFmtId="14" fontId="7" fillId="3" borderId="3" xfId="0" applyNumberFormat="1" applyFont="1" applyFill="1" applyBorder="1" applyAlignment="1">
      <alignment horizontal="center" vertical="center" wrapText="1"/>
    </xf>
    <xf numFmtId="1" fontId="3" fillId="5" borderId="0" xfId="0" applyNumberFormat="1" applyFont="1" applyFill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14" fontId="3" fillId="5" borderId="0" xfId="0" applyNumberFormat="1" applyFont="1" applyFill="1" applyAlignment="1">
      <alignment horizontal="left" vertical="center"/>
    </xf>
    <xf numFmtId="9" fontId="3" fillId="5" borderId="0" xfId="1" applyFont="1" applyFill="1" applyBorder="1" applyAlignment="1">
      <alignment horizontal="left" vertical="center"/>
    </xf>
    <xf numFmtId="0" fontId="5" fillId="0" borderId="0" xfId="0" applyFont="1"/>
    <xf numFmtId="0" fontId="5" fillId="4" borderId="0" xfId="0" applyFont="1" applyFill="1" applyAlignment="1">
      <alignment horizontal="left"/>
    </xf>
    <xf numFmtId="49" fontId="7" fillId="3" borderId="3" xfId="0" applyNumberFormat="1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9" fontId="6" fillId="5" borderId="0" xfId="1" applyFont="1" applyFill="1" applyBorder="1" applyAlignment="1">
      <alignment horizontal="left" vertical="center"/>
    </xf>
    <xf numFmtId="9" fontId="6" fillId="8" borderId="0" xfId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3" fillId="5" borderId="0" xfId="1" applyNumberFormat="1" applyFont="1" applyFill="1" applyBorder="1" applyAlignment="1">
      <alignment horizontal="left" vertical="center"/>
    </xf>
    <xf numFmtId="0" fontId="6" fillId="0" borderId="0" xfId="0" applyFont="1"/>
    <xf numFmtId="0" fontId="15" fillId="10" borderId="0" xfId="0" applyFont="1" applyFill="1" applyAlignment="1">
      <alignment horizontal="left" vertical="center"/>
    </xf>
    <xf numFmtId="49" fontId="7" fillId="10" borderId="0" xfId="0" applyNumberFormat="1" applyFont="1" applyFill="1" applyAlignment="1">
      <alignment horizontal="left" vertical="center" wrapText="1"/>
    </xf>
    <xf numFmtId="49" fontId="3" fillId="0" borderId="0" xfId="0" quotePrefix="1" applyNumberFormat="1" applyFont="1"/>
    <xf numFmtId="9" fontId="7" fillId="3" borderId="3" xfId="1" applyFont="1" applyFill="1" applyBorder="1" applyAlignment="1">
      <alignment horizontal="center" vertical="center" wrapText="1"/>
    </xf>
    <xf numFmtId="9" fontId="7" fillId="3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/>
    </xf>
    <xf numFmtId="9" fontId="3" fillId="0" borderId="0" xfId="1" applyFont="1" applyFill="1" applyBorder="1" applyAlignment="1">
      <alignment horizontal="left" vertical="center"/>
    </xf>
    <xf numFmtId="3" fontId="3" fillId="0" borderId="0" xfId="1" applyNumberFormat="1" applyFont="1" applyFill="1" applyBorder="1" applyAlignment="1">
      <alignment horizontal="left" vertical="center"/>
    </xf>
    <xf numFmtId="9" fontId="6" fillId="0" borderId="0" xfId="1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3" fillId="0" borderId="0" xfId="0" applyNumberFormat="1" applyFont="1"/>
    <xf numFmtId="3" fontId="3" fillId="5" borderId="0" xfId="0" applyNumberFormat="1" applyFont="1" applyFill="1"/>
    <xf numFmtId="0" fontId="5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16" fillId="5" borderId="0" xfId="0" applyNumberFormat="1" applyFont="1" applyFill="1" applyAlignment="1">
      <alignment horizontal="left" vertical="center"/>
    </xf>
    <xf numFmtId="14" fontId="16" fillId="5" borderId="0" xfId="0" applyNumberFormat="1" applyFont="1" applyFill="1" applyAlignment="1">
      <alignment horizontal="center" vertical="center"/>
    </xf>
    <xf numFmtId="0" fontId="17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6" fillId="0" borderId="0" xfId="0" applyNumberFormat="1" applyFont="1"/>
    <xf numFmtId="49" fontId="19" fillId="0" borderId="0" xfId="0" applyNumberFormat="1" applyFont="1" applyAlignment="1">
      <alignment horizontal="left" vertical="center"/>
    </xf>
    <xf numFmtId="0" fontId="20" fillId="4" borderId="2" xfId="0" applyFont="1" applyFill="1" applyBorder="1" applyAlignment="1">
      <alignment horizontal="left" vertical="center"/>
    </xf>
    <xf numFmtId="49" fontId="16" fillId="0" borderId="0" xfId="0" applyNumberFormat="1" applyFont="1" applyAlignment="1">
      <alignment vertical="center" wrapText="1"/>
    </xf>
    <xf numFmtId="49" fontId="16" fillId="5" borderId="0" xfId="0" quotePrefix="1" applyNumberFormat="1" applyFont="1" applyFill="1" applyAlignment="1">
      <alignment horizontal="left" vertical="center"/>
    </xf>
    <xf numFmtId="2" fontId="21" fillId="3" borderId="3" xfId="0" applyNumberFormat="1" applyFont="1" applyFill="1" applyBorder="1" applyAlignment="1">
      <alignment horizontal="left" vertical="center" wrapText="1"/>
    </xf>
    <xf numFmtId="9" fontId="16" fillId="5" borderId="0" xfId="1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9" fontId="16" fillId="0" borderId="0" xfId="1" applyFont="1"/>
    <xf numFmtId="0" fontId="22" fillId="6" borderId="0" xfId="0" applyFont="1" applyFill="1" applyAlignment="1">
      <alignment horizontal="left" vertical="center"/>
    </xf>
    <xf numFmtId="9" fontId="22" fillId="6" borderId="0" xfId="1" applyFont="1" applyFill="1" applyAlignment="1">
      <alignment horizontal="left" vertical="center"/>
    </xf>
    <xf numFmtId="9" fontId="16" fillId="0" borderId="0" xfId="1" applyFont="1" applyAlignment="1">
      <alignment horizontal="left"/>
    </xf>
    <xf numFmtId="49" fontId="16" fillId="5" borderId="0" xfId="0" applyNumberFormat="1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4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66"/>
      <color rgb="FFFDFDFD"/>
      <color rgb="FFF7F7F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18585431991211E-2"/>
          <c:y val="0.22142821036259355"/>
          <c:w val="0.82311035988046743"/>
          <c:h val="0.588209584912997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'G2 - Gen Proto'!$E$2</c:f>
              <c:strCache>
                <c:ptCount val="1"/>
                <c:pt idx="0">
                  <c:v>Theoretical PDF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'G2 - Gen Proto'!$B$3:$B$7</c:f>
              <c:strCache>
                <c:ptCount val="5"/>
                <c:pt idx="0">
                  <c:v>this</c:v>
                </c:pt>
                <c:pt idx="1">
                  <c:v>is</c:v>
                </c:pt>
                <c:pt idx="2">
                  <c:v>a</c:v>
                </c:pt>
                <c:pt idx="3">
                  <c:v>small</c:v>
                </c:pt>
                <c:pt idx="4">
                  <c:v>example</c:v>
                </c:pt>
              </c:strCache>
            </c:strRef>
          </c:cat>
          <c:val>
            <c:numRef>
              <c:f>'G2 - Gen Proto'!$E$3:$E$7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E-48F3-A71E-C5E731B5D3D2}"/>
            </c:ext>
          </c:extLst>
        </c:ser>
        <c:ser>
          <c:idx val="1"/>
          <c:order val="1"/>
          <c:tx>
            <c:strRef>
              <c:f>'G2 - Gen Proto'!$G$2</c:f>
              <c:strCache>
                <c:ptCount val="1"/>
                <c:pt idx="0">
                  <c:v>Sample PDF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'G2 - Gen Proto'!$G$3:$G$7</c:f>
              <c:numCache>
                <c:formatCode>0%</c:formatCode>
                <c:ptCount val="5"/>
                <c:pt idx="0">
                  <c:v>0.18</c:v>
                </c:pt>
                <c:pt idx="1">
                  <c:v>0.20202020202020202</c:v>
                </c:pt>
                <c:pt idx="2">
                  <c:v>0.25510204081632654</c:v>
                </c:pt>
                <c:pt idx="3">
                  <c:v>0.21649484536082475</c:v>
                </c:pt>
                <c:pt idx="4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E-48F3-A71E-C5E731B5D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 panose="02000503000000020004" pitchFamily="2" charset="0"/>
                <a:ea typeface="Inter" panose="02000503000000020004" pitchFamily="2" charset="0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 panose="02000503000000020004" pitchFamily="2" charset="0"/>
                <a:ea typeface="Inter" panose="02000503000000020004" pitchFamily="2" charset="0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0916974879714"/>
          <c:y val="6.937882764654704E-4"/>
          <c:w val="0.29545943619539494"/>
          <c:h val="0.1415374744823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nter" panose="02000503000000020004" pitchFamily="2" charset="0"/>
              <a:ea typeface="Inter" panose="02000503000000020004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DFD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Seasonalities'!$D$15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Seasonalities'!$B$16:$B$39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'G3 - Seasonalities'!$D$16:$D$39</c:f>
              <c:numCache>
                <c:formatCode>0%</c:formatCode>
                <c:ptCount val="24"/>
                <c:pt idx="0">
                  <c:v>1.7605633802816899E-2</c:v>
                </c:pt>
                <c:pt idx="1">
                  <c:v>1.0563380281690139E-2</c:v>
                </c:pt>
                <c:pt idx="2">
                  <c:v>7.0422535211267599E-3</c:v>
                </c:pt>
                <c:pt idx="3">
                  <c:v>7.0422535211267599E-3</c:v>
                </c:pt>
                <c:pt idx="4">
                  <c:v>1.0563380281690139E-2</c:v>
                </c:pt>
                <c:pt idx="5">
                  <c:v>1.7605633802816899E-2</c:v>
                </c:pt>
                <c:pt idx="6">
                  <c:v>2.8169014084507039E-2</c:v>
                </c:pt>
                <c:pt idx="7">
                  <c:v>3.5211267605633798E-2</c:v>
                </c:pt>
                <c:pt idx="8">
                  <c:v>4.2253521126760556E-2</c:v>
                </c:pt>
                <c:pt idx="9">
                  <c:v>6.338028169014083E-2</c:v>
                </c:pt>
                <c:pt idx="10">
                  <c:v>7.0422535211267595E-2</c:v>
                </c:pt>
                <c:pt idx="11">
                  <c:v>7.0422535211267595E-2</c:v>
                </c:pt>
                <c:pt idx="12">
                  <c:v>6.338028169014083E-2</c:v>
                </c:pt>
                <c:pt idx="13">
                  <c:v>5.6338028169014079E-2</c:v>
                </c:pt>
                <c:pt idx="14">
                  <c:v>5.2816901408450696E-2</c:v>
                </c:pt>
                <c:pt idx="15">
                  <c:v>5.6338028169014079E-2</c:v>
                </c:pt>
                <c:pt idx="16">
                  <c:v>6.338028169014083E-2</c:v>
                </c:pt>
                <c:pt idx="17">
                  <c:v>7.0422535211267595E-2</c:v>
                </c:pt>
                <c:pt idx="18">
                  <c:v>7.0422535211267595E-2</c:v>
                </c:pt>
                <c:pt idx="19">
                  <c:v>5.6338028169014079E-2</c:v>
                </c:pt>
                <c:pt idx="20">
                  <c:v>4.5774647887323938E-2</c:v>
                </c:pt>
                <c:pt idx="21">
                  <c:v>3.5211267605633798E-2</c:v>
                </c:pt>
                <c:pt idx="22">
                  <c:v>2.8169014084507039E-2</c:v>
                </c:pt>
                <c:pt idx="23">
                  <c:v>2.1126760563380278E-2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8-49CE-B11C-0D745FC70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Seasonalities'!$E$15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Seasonalities'!$B$16:$B$39</c:f>
              <c:strCache>
                <c:ptCount val="24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'G3 - Seasonalities'!$E$16:$E$39</c:f>
              <c:numCache>
                <c:formatCode>0%</c:formatCode>
                <c:ptCount val="24"/>
                <c:pt idx="0">
                  <c:v>1.7605633802816899E-2</c:v>
                </c:pt>
                <c:pt idx="1">
                  <c:v>2.8169014084507039E-2</c:v>
                </c:pt>
                <c:pt idx="2">
                  <c:v>3.5211267605633798E-2</c:v>
                </c:pt>
                <c:pt idx="3">
                  <c:v>4.2253521126760556E-2</c:v>
                </c:pt>
                <c:pt idx="4">
                  <c:v>5.2816901408450696E-2</c:v>
                </c:pt>
                <c:pt idx="5">
                  <c:v>7.0422535211267595E-2</c:v>
                </c:pt>
                <c:pt idx="6">
                  <c:v>9.8591549295774628E-2</c:v>
                </c:pt>
                <c:pt idx="7">
                  <c:v>0.13380281690140844</c:v>
                </c:pt>
                <c:pt idx="8">
                  <c:v>0.176056338028169</c:v>
                </c:pt>
                <c:pt idx="9">
                  <c:v>0.23943661971830982</c:v>
                </c:pt>
                <c:pt idx="10">
                  <c:v>0.30985915492957739</c:v>
                </c:pt>
                <c:pt idx="11">
                  <c:v>0.38028169014084501</c:v>
                </c:pt>
                <c:pt idx="12">
                  <c:v>0.44366197183098582</c:v>
                </c:pt>
                <c:pt idx="13">
                  <c:v>0.49999999999999989</c:v>
                </c:pt>
                <c:pt idx="14">
                  <c:v>0.55281690140845063</c:v>
                </c:pt>
                <c:pt idx="15">
                  <c:v>0.60915492957746475</c:v>
                </c:pt>
                <c:pt idx="16">
                  <c:v>0.67253521126760563</c:v>
                </c:pt>
                <c:pt idx="17">
                  <c:v>0.74295774647887325</c:v>
                </c:pt>
                <c:pt idx="18">
                  <c:v>0.81338028169014087</c:v>
                </c:pt>
                <c:pt idx="19">
                  <c:v>0.86971830985915499</c:v>
                </c:pt>
                <c:pt idx="20">
                  <c:v>0.91549295774647899</c:v>
                </c:pt>
                <c:pt idx="21">
                  <c:v>0.95070422535211274</c:v>
                </c:pt>
                <c:pt idx="22">
                  <c:v>0.97887323943661975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6-468D-B048-4DA0094BA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Seasonalities'!$I$15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'G3 - Seasonalities'!$G$16:$G$46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'G3 - Seasonalities'!$I$16:$I$46</c:f>
              <c:numCache>
                <c:formatCode>0%</c:formatCode>
                <c:ptCount val="31"/>
                <c:pt idx="0">
                  <c:v>2.6865671641791052E-2</c:v>
                </c:pt>
                <c:pt idx="1">
                  <c:v>2.6865671641791052E-2</c:v>
                </c:pt>
                <c:pt idx="2">
                  <c:v>2.6865671641791052E-2</c:v>
                </c:pt>
                <c:pt idx="3">
                  <c:v>2.6865671641791052E-2</c:v>
                </c:pt>
                <c:pt idx="4">
                  <c:v>2.9850746268656723E-2</c:v>
                </c:pt>
                <c:pt idx="5">
                  <c:v>2.9850746268656723E-2</c:v>
                </c:pt>
                <c:pt idx="6">
                  <c:v>3.2835820895522401E-2</c:v>
                </c:pt>
                <c:pt idx="7">
                  <c:v>3.2835820895522401E-2</c:v>
                </c:pt>
                <c:pt idx="8">
                  <c:v>3.5820895522388069E-2</c:v>
                </c:pt>
                <c:pt idx="9">
                  <c:v>3.5820895522388069E-2</c:v>
                </c:pt>
                <c:pt idx="10">
                  <c:v>3.8805970149253743E-2</c:v>
                </c:pt>
                <c:pt idx="11">
                  <c:v>3.8805970149253743E-2</c:v>
                </c:pt>
                <c:pt idx="12">
                  <c:v>4.1791044776119411E-2</c:v>
                </c:pt>
                <c:pt idx="13">
                  <c:v>4.1791044776119411E-2</c:v>
                </c:pt>
                <c:pt idx="14">
                  <c:v>4.4776119402985086E-2</c:v>
                </c:pt>
                <c:pt idx="15">
                  <c:v>4.1791044776119411E-2</c:v>
                </c:pt>
                <c:pt idx="16">
                  <c:v>3.8805970149253743E-2</c:v>
                </c:pt>
                <c:pt idx="17">
                  <c:v>3.8805970149253743E-2</c:v>
                </c:pt>
                <c:pt idx="18">
                  <c:v>3.5820895522388069E-2</c:v>
                </c:pt>
                <c:pt idx="19">
                  <c:v>3.2835820895522401E-2</c:v>
                </c:pt>
                <c:pt idx="20">
                  <c:v>3.2835820895522401E-2</c:v>
                </c:pt>
                <c:pt idx="21">
                  <c:v>2.9850746268656723E-2</c:v>
                </c:pt>
                <c:pt idx="22">
                  <c:v>2.9850746268656723E-2</c:v>
                </c:pt>
                <c:pt idx="23">
                  <c:v>2.9850746268656723E-2</c:v>
                </c:pt>
                <c:pt idx="24">
                  <c:v>2.6865671641791052E-2</c:v>
                </c:pt>
                <c:pt idx="25">
                  <c:v>2.6865671641791052E-2</c:v>
                </c:pt>
                <c:pt idx="26">
                  <c:v>2.6865671641791052E-2</c:v>
                </c:pt>
                <c:pt idx="27">
                  <c:v>2.6865671641791052E-2</c:v>
                </c:pt>
                <c:pt idx="28">
                  <c:v>2.388059701492538E-2</c:v>
                </c:pt>
                <c:pt idx="29">
                  <c:v>2.388059701492538E-2</c:v>
                </c:pt>
                <c:pt idx="30">
                  <c:v>2.388059701492538E-2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8-4939-A974-DEFD1F632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Seasonalities'!$J$15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'G3 - Seasonalities'!$G$16:$G$46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'G3 - Seasonalities'!$J$16:$J$46</c:f>
              <c:numCache>
                <c:formatCode>0%</c:formatCode>
                <c:ptCount val="31"/>
                <c:pt idx="0">
                  <c:v>2.6865671641791052E-2</c:v>
                </c:pt>
                <c:pt idx="1">
                  <c:v>5.3731343283582103E-2</c:v>
                </c:pt>
                <c:pt idx="2">
                  <c:v>8.0597014925373162E-2</c:v>
                </c:pt>
                <c:pt idx="3">
                  <c:v>0.10746268656716421</c:v>
                </c:pt>
                <c:pt idx="4">
                  <c:v>0.13731343283582093</c:v>
                </c:pt>
                <c:pt idx="5">
                  <c:v>0.16716417910447764</c:v>
                </c:pt>
                <c:pt idx="6">
                  <c:v>0.20000000000000004</c:v>
                </c:pt>
                <c:pt idx="7">
                  <c:v>0.23283582089552243</c:v>
                </c:pt>
                <c:pt idx="8">
                  <c:v>0.2686567164179105</c:v>
                </c:pt>
                <c:pt idx="9">
                  <c:v>0.30447761194029854</c:v>
                </c:pt>
                <c:pt idx="10">
                  <c:v>0.34328358208955229</c:v>
                </c:pt>
                <c:pt idx="11">
                  <c:v>0.38208955223880603</c:v>
                </c:pt>
                <c:pt idx="12">
                  <c:v>0.42388059701492542</c:v>
                </c:pt>
                <c:pt idx="13">
                  <c:v>0.46567164179104481</c:v>
                </c:pt>
                <c:pt idx="14">
                  <c:v>0.5104477611940299</c:v>
                </c:pt>
                <c:pt idx="15">
                  <c:v>0.55223880597014929</c:v>
                </c:pt>
                <c:pt idx="16">
                  <c:v>0.59104477611940309</c:v>
                </c:pt>
                <c:pt idx="17">
                  <c:v>0.62985074626865689</c:v>
                </c:pt>
                <c:pt idx="18">
                  <c:v>0.66567164179104499</c:v>
                </c:pt>
                <c:pt idx="19">
                  <c:v>0.69850746268656738</c:v>
                </c:pt>
                <c:pt idx="20">
                  <c:v>0.73134328358208978</c:v>
                </c:pt>
                <c:pt idx="21">
                  <c:v>0.76119402985074647</c:v>
                </c:pt>
                <c:pt idx="22">
                  <c:v>0.79104477611940316</c:v>
                </c:pt>
                <c:pt idx="23">
                  <c:v>0.82089552238805985</c:v>
                </c:pt>
                <c:pt idx="24">
                  <c:v>0.84776119402985095</c:v>
                </c:pt>
                <c:pt idx="25">
                  <c:v>0.87462686567164205</c:v>
                </c:pt>
                <c:pt idx="26">
                  <c:v>0.90149253731343315</c:v>
                </c:pt>
                <c:pt idx="27">
                  <c:v>0.92835820895522425</c:v>
                </c:pt>
                <c:pt idx="28">
                  <c:v>0.95223880597014965</c:v>
                </c:pt>
                <c:pt idx="29">
                  <c:v>0.97611940298507505</c:v>
                </c:pt>
                <c:pt idx="30">
                  <c:v>1.0000000000000004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4-4141-80B0-01FB47DE1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Seasonalities'!$N$15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Seasonalities'!$L$16:$L$22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'G3 - Seasonalities'!$N$16:$N$22</c:f>
              <c:numCache>
                <c:formatCode>0%</c:formatCode>
                <c:ptCount val="7"/>
                <c:pt idx="0">
                  <c:v>0.13207547169811321</c:v>
                </c:pt>
                <c:pt idx="1">
                  <c:v>0.11320754716981132</c:v>
                </c:pt>
                <c:pt idx="2">
                  <c:v>9.4339622641509441E-2</c:v>
                </c:pt>
                <c:pt idx="3">
                  <c:v>0.11320754716981132</c:v>
                </c:pt>
                <c:pt idx="4">
                  <c:v>0.15094339622641512</c:v>
                </c:pt>
                <c:pt idx="5">
                  <c:v>0.15094339622641512</c:v>
                </c:pt>
                <c:pt idx="6">
                  <c:v>0.24528301886792456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4-4DE0-A714-41CDBD2B1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Seasonalities'!$O$15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Seasonalities'!$L$16:$L$22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'G3 - Seasonalities'!$O$16:$O$22</c:f>
              <c:numCache>
                <c:formatCode>0%</c:formatCode>
                <c:ptCount val="7"/>
                <c:pt idx="0">
                  <c:v>0.13207547169811321</c:v>
                </c:pt>
                <c:pt idx="1">
                  <c:v>0.24528301886792453</c:v>
                </c:pt>
                <c:pt idx="2">
                  <c:v>0.339622641509434</c:v>
                </c:pt>
                <c:pt idx="3">
                  <c:v>0.45283018867924529</c:v>
                </c:pt>
                <c:pt idx="4">
                  <c:v>0.60377358490566047</c:v>
                </c:pt>
                <c:pt idx="5">
                  <c:v>0.75471698113207553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C-49D6-A7B3-66559F8C1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Seasonalities'!$S$15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Seasonalities'!$Q$16:$Q$27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'G3 - Seasonalities'!$S$16:$S$27</c:f>
              <c:numCache>
                <c:formatCode>0%</c:formatCode>
                <c:ptCount val="12"/>
                <c:pt idx="0">
                  <c:v>6.9230769230769248E-2</c:v>
                </c:pt>
                <c:pt idx="1">
                  <c:v>6.9230769230769248E-2</c:v>
                </c:pt>
                <c:pt idx="2">
                  <c:v>7.6923076923076927E-2</c:v>
                </c:pt>
                <c:pt idx="3">
                  <c:v>8.4615384615384634E-2</c:v>
                </c:pt>
                <c:pt idx="4">
                  <c:v>9.2307692307692313E-2</c:v>
                </c:pt>
                <c:pt idx="5">
                  <c:v>7.6923076923076927E-2</c:v>
                </c:pt>
                <c:pt idx="6">
                  <c:v>6.1538461538461549E-2</c:v>
                </c:pt>
                <c:pt idx="7">
                  <c:v>6.1538461538461549E-2</c:v>
                </c:pt>
                <c:pt idx="8">
                  <c:v>7.6923076923076927E-2</c:v>
                </c:pt>
                <c:pt idx="9">
                  <c:v>9.2307692307692313E-2</c:v>
                </c:pt>
                <c:pt idx="10">
                  <c:v>0.1153846153846154</c:v>
                </c:pt>
                <c:pt idx="11">
                  <c:v>0.1230769230769231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7-4688-8039-2A9308E29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Seasonalities'!$T$15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'G3 - Seasonalities'!$Q$16:$Q$27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'G3 - Seasonalities'!$T$16:$T$27</c:f>
              <c:numCache>
                <c:formatCode>0%</c:formatCode>
                <c:ptCount val="12"/>
                <c:pt idx="0">
                  <c:v>6.9230769230769248E-2</c:v>
                </c:pt>
                <c:pt idx="1">
                  <c:v>0.1384615384615385</c:v>
                </c:pt>
                <c:pt idx="2">
                  <c:v>0.21538461538461542</c:v>
                </c:pt>
                <c:pt idx="3">
                  <c:v>0.30000000000000004</c:v>
                </c:pt>
                <c:pt idx="4">
                  <c:v>0.39230769230769236</c:v>
                </c:pt>
                <c:pt idx="5">
                  <c:v>0.46923076923076928</c:v>
                </c:pt>
                <c:pt idx="6">
                  <c:v>0.53076923076923088</c:v>
                </c:pt>
                <c:pt idx="7">
                  <c:v>0.59230769230769242</c:v>
                </c:pt>
                <c:pt idx="8">
                  <c:v>0.6692307692307693</c:v>
                </c:pt>
                <c:pt idx="9">
                  <c:v>0.76153846153846161</c:v>
                </c:pt>
                <c:pt idx="10">
                  <c:v>0.87692307692307703</c:v>
                </c:pt>
                <c:pt idx="11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2-464A-AD89-C95E425C7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817147856517939E-2"/>
          <c:y val="8.837962962962964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Seasonalities'!$X$15</c:f>
              <c:strCache>
                <c:ptCount val="1"/>
                <c:pt idx="0">
                  <c:v>Relative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'G3 - Seasonalities'!$V$16:$V$22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60</c:v>
                </c:pt>
                <c:pt idx="6">
                  <c:v>100</c:v>
                </c:pt>
              </c:numCache>
            </c:numRef>
          </c:cat>
          <c:val>
            <c:numRef>
              <c:f>'G3 - Seasonalities'!$X$16:$X$22</c:f>
              <c:numCache>
                <c:formatCode>0%</c:formatCode>
                <c:ptCount val="7"/>
                <c:pt idx="0">
                  <c:v>6.25E-2</c:v>
                </c:pt>
                <c:pt idx="1">
                  <c:v>0.1875</c:v>
                </c:pt>
                <c:pt idx="2">
                  <c:v>6.25E-2</c:v>
                </c:pt>
                <c:pt idx="3">
                  <c:v>6.25E-2</c:v>
                </c:pt>
                <c:pt idx="4">
                  <c:v>0.25</c:v>
                </c:pt>
                <c:pt idx="5">
                  <c:v>6.25E-2</c:v>
                </c:pt>
                <c:pt idx="6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5-4DFD-94B8-B45889586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8239182757757"/>
          <c:y val="8.8379974934908151E-2"/>
          <c:w val="0.8966272965879265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'G3 - Seasonalities'!$Y$15</c:f>
              <c:strCache>
                <c:ptCount val="1"/>
                <c:pt idx="0">
                  <c:v>Cum Weight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'G3 - Seasonalities'!$V$16:$V$22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30</c:v>
                </c:pt>
                <c:pt idx="5">
                  <c:v>60</c:v>
                </c:pt>
                <c:pt idx="6">
                  <c:v>100</c:v>
                </c:pt>
              </c:numCache>
            </c:numRef>
          </c:cat>
          <c:val>
            <c:numRef>
              <c:f>'G3 - Seasonalities'!$Y$16:$Y$22</c:f>
              <c:numCache>
                <c:formatCode>0%</c:formatCode>
                <c:ptCount val="7"/>
                <c:pt idx="0">
                  <c:v>6.25E-2</c:v>
                </c:pt>
                <c:pt idx="1">
                  <c:v>0.25</c:v>
                </c:pt>
                <c:pt idx="2">
                  <c:v>0.3125</c:v>
                </c:pt>
                <c:pt idx="3">
                  <c:v>0.375</c:v>
                </c:pt>
                <c:pt idx="4">
                  <c:v>0.625</c:v>
                </c:pt>
                <c:pt idx="5">
                  <c:v>0.6875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0-4507-BA81-1E8C9229E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26347391"/>
        <c:axId val="126328191"/>
      </c:barChart>
      <c:catAx>
        <c:axId val="12634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8191"/>
        <c:crosses val="autoZero"/>
        <c:auto val="1"/>
        <c:lblAlgn val="ctr"/>
        <c:lblOffset val="100"/>
        <c:noMultiLvlLbl val="0"/>
      </c:catAx>
      <c:valAx>
        <c:axId val="126328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E5C123-3A2C-F846-C131-1C0EC069B8D7}"/>
            </a:ext>
          </a:extLst>
        </xdr:cNvPr>
        <xdr:cNvSpPr/>
      </xdr:nvSpPr>
      <xdr:spPr>
        <a:xfrm>
          <a:off x="12337676" y="2767853"/>
          <a:ext cx="132229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Fact_Transaction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F1ABF31-67CC-41DD-B7F9-B310730D3FC7}"/>
            </a:ext>
          </a:extLst>
        </xdr:cNvPr>
        <xdr:cNvSpPr/>
      </xdr:nvSpPr>
      <xdr:spPr>
        <a:xfrm>
          <a:off x="13077265" y="27678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Dim_Stores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2</xdr:colOff>
      <xdr:row>20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58CBC3-817B-4881-86B9-B5553EBDF99A}"/>
            </a:ext>
          </a:extLst>
        </xdr:cNvPr>
        <xdr:cNvSpPr/>
      </xdr:nvSpPr>
      <xdr:spPr>
        <a:xfrm>
          <a:off x="9693088" y="2767853"/>
          <a:ext cx="132229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Fact_Web</a:t>
          </a:r>
        </a:p>
      </xdr:txBody>
    </xdr:sp>
    <xdr:clientData/>
  </xdr:twoCellAnchor>
  <xdr:twoCellAnchor>
    <xdr:from>
      <xdr:col>9</xdr:col>
      <xdr:colOff>1000</xdr:colOff>
      <xdr:row>3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AF3047C-312F-4B8A-B98D-4A413D3E931F}"/>
            </a:ext>
          </a:extLst>
        </xdr:cNvPr>
        <xdr:cNvSpPr/>
      </xdr:nvSpPr>
      <xdr:spPr>
        <a:xfrm>
          <a:off x="11016382" y="481853"/>
          <a:ext cx="1321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Dim_Date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3FD3F70-9F88-4483-AF22-E203FC2BBCD7}"/>
            </a:ext>
          </a:extLst>
        </xdr:cNvPr>
        <xdr:cNvSpPr/>
      </xdr:nvSpPr>
      <xdr:spPr>
        <a:xfrm>
          <a:off x="7048500" y="52443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Dim_Customer</a:t>
          </a: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98EAB8F-5E5D-46A7-80E9-520DBF366ED6}"/>
            </a:ext>
          </a:extLst>
        </xdr:cNvPr>
        <xdr:cNvSpPr/>
      </xdr:nvSpPr>
      <xdr:spPr>
        <a:xfrm>
          <a:off x="14982265" y="52443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Dim_Partner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7AC7961-8929-46D5-AA2F-048D189294C2}"/>
            </a:ext>
          </a:extLst>
        </xdr:cNvPr>
        <xdr:cNvSpPr/>
      </xdr:nvSpPr>
      <xdr:spPr>
        <a:xfrm>
          <a:off x="14982265" y="4818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Dim_Producer</a:t>
          </a:r>
        </a:p>
      </xdr:txBody>
    </xdr:sp>
    <xdr:clientData/>
  </xdr:twoCellAnchor>
  <xdr:twoCellAnchor>
    <xdr:from>
      <xdr:col>6</xdr:col>
      <xdr:colOff>1000</xdr:colOff>
      <xdr:row>3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756653-940B-419F-A244-F9B500A65D7E}"/>
            </a:ext>
          </a:extLst>
        </xdr:cNvPr>
        <xdr:cNvSpPr/>
      </xdr:nvSpPr>
      <xdr:spPr>
        <a:xfrm>
          <a:off x="7049500" y="481853"/>
          <a:ext cx="1321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Dim_Warehouse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50C2C29-76D5-41B6-8BD9-07F6F27A70F6}"/>
            </a:ext>
          </a:extLst>
        </xdr:cNvPr>
        <xdr:cNvSpPr/>
      </xdr:nvSpPr>
      <xdr:spPr>
        <a:xfrm>
          <a:off x="11015382" y="52443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Dim_Event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B8410AA-55A2-45F5-A1AB-6CB934CADCE8}"/>
            </a:ext>
          </a:extLst>
        </xdr:cNvPr>
        <xdr:cNvSpPr/>
      </xdr:nvSpPr>
      <xdr:spPr>
        <a:xfrm>
          <a:off x="4403912" y="2767853"/>
          <a:ext cx="1322294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Dim_Product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7</xdr:col>
      <xdr:colOff>234460</xdr:colOff>
      <xdr:row>25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4980CC-353A-4F2E-A586-628D765E4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6331D31-31C9-433B-8095-D589C965C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8</xdr:row>
      <xdr:rowOff>0</xdr:rowOff>
    </xdr:from>
    <xdr:to>
      <xdr:col>5</xdr:col>
      <xdr:colOff>1</xdr:colOff>
      <xdr:row>12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9DF60B2-9F60-47BD-AA20-B4DC87DA0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</xdr:colOff>
      <xdr:row>2</xdr:row>
      <xdr:rowOff>0</xdr:rowOff>
    </xdr:from>
    <xdr:to>
      <xdr:col>10</xdr:col>
      <xdr:colOff>1</xdr:colOff>
      <xdr:row>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D050565-B745-45CA-BFCB-F7DBE8568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</xdr:colOff>
      <xdr:row>8</xdr:row>
      <xdr:rowOff>0</xdr:rowOff>
    </xdr:from>
    <xdr:to>
      <xdr:col>10</xdr:col>
      <xdr:colOff>1</xdr:colOff>
      <xdr:row>12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FC43876-32C4-4563-B80C-CBB5C11BC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15</xdr:col>
      <xdr:colOff>0</xdr:colOff>
      <xdr:row>6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7111534-8FAE-4C39-A138-3E39397E5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12</xdr:row>
      <xdr:rowOff>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329B902-9607-4195-AC00-7BE681F39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0</xdr:colOff>
      <xdr:row>6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4060218-AD86-40FF-9B02-043742334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12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BE6F654-EC2C-4F11-8BF0-226CAF6AD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0</xdr:colOff>
      <xdr:row>2</xdr:row>
      <xdr:rowOff>0</xdr:rowOff>
    </xdr:from>
    <xdr:to>
      <xdr:col>25</xdr:col>
      <xdr:colOff>0</xdr:colOff>
      <xdr:row>6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248FC1A-4CF7-4ECA-A2A4-5A480EFD4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0</xdr:colOff>
      <xdr:row>8</xdr:row>
      <xdr:rowOff>0</xdr:rowOff>
    </xdr:from>
    <xdr:to>
      <xdr:col>25</xdr:col>
      <xdr:colOff>0</xdr:colOff>
      <xdr:row>12</xdr:row>
      <xdr:rowOff>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C9D773E-25CA-4841-8E48-C127E33CE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62E-45B6-41E3-9D73-D6AD5C70D919}">
  <sheetPr>
    <tabColor rgb="FFC00000"/>
  </sheetPr>
  <dimension ref="A1"/>
  <sheetViews>
    <sheetView showGridLines="0" tabSelected="1" zoomScale="70" zoomScaleNormal="70" workbookViewId="0">
      <selection activeCell="B1" sqref="B1"/>
    </sheetView>
  </sheetViews>
  <sheetFormatPr defaultRowHeight="15" x14ac:dyDescent="0.25"/>
  <cols>
    <col min="1" max="1" width="1.42578125" customWidth="1"/>
    <col min="2" max="14" width="21.42578125" customWidth="1"/>
  </cols>
  <sheetData>
    <row r="1" ht="7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3649-14DA-4D6D-B403-CFA0DEE680ED}">
  <sheetPr>
    <tabColor rgb="FFC00000"/>
  </sheetPr>
  <dimension ref="B2:H30"/>
  <sheetViews>
    <sheetView showGridLines="0" workbookViewId="0">
      <selection activeCell="H26" sqref="H26"/>
    </sheetView>
  </sheetViews>
  <sheetFormatPr defaultRowHeight="15" x14ac:dyDescent="0.25"/>
  <cols>
    <col min="2" max="8" width="14" customWidth="1"/>
  </cols>
  <sheetData>
    <row r="2" spans="2:8" x14ac:dyDescent="0.25">
      <c r="B2" s="21" t="s">
        <v>51</v>
      </c>
      <c r="C2" s="22">
        <v>0.03</v>
      </c>
      <c r="G2" s="26" t="s">
        <v>36</v>
      </c>
      <c r="H2" s="25">
        <v>43831</v>
      </c>
    </row>
    <row r="3" spans="2:8" x14ac:dyDescent="0.25">
      <c r="G3" s="26" t="s">
        <v>37</v>
      </c>
      <c r="H3" s="25">
        <v>45657</v>
      </c>
    </row>
    <row r="4" spans="2:8" x14ac:dyDescent="0.25">
      <c r="B4" t="s">
        <v>376</v>
      </c>
    </row>
    <row r="5" spans="2:8" x14ac:dyDescent="0.25">
      <c r="B5" t="s">
        <v>377</v>
      </c>
    </row>
    <row r="7" spans="2:8" x14ac:dyDescent="0.25">
      <c r="B7" t="s">
        <v>50</v>
      </c>
      <c r="C7">
        <f>YEAR(H2)</f>
        <v>2020</v>
      </c>
    </row>
    <row r="8" spans="2:8" x14ac:dyDescent="0.25">
      <c r="B8">
        <f>YEAR(H3) - YEAR(H2)</f>
        <v>4</v>
      </c>
    </row>
    <row r="19" spans="5:7" x14ac:dyDescent="0.25">
      <c r="E19" t="s">
        <v>39</v>
      </c>
      <c r="G19" t="str" cm="1">
        <f t="array" aca="1" ref="G19" ca="1">INDEX($E$19:$E$23,RANDBETWEEN(1,COUNTA($E$19:$E$23)))</f>
        <v>B</v>
      </c>
    </row>
    <row r="20" spans="5:7" x14ac:dyDescent="0.25">
      <c r="E20" t="s">
        <v>40</v>
      </c>
      <c r="G20" t="str" cm="1">
        <f t="array" aca="1" ref="G20" ca="1">INDEX($E$19:$E$23,RANDBETWEEN(1,COUNTA($E$19:$E$23)))</f>
        <v>B</v>
      </c>
    </row>
    <row r="21" spans="5:7" x14ac:dyDescent="0.25">
      <c r="E21" t="s">
        <v>41</v>
      </c>
      <c r="G21" t="str" cm="1">
        <f t="array" aca="1" ref="G21" ca="1">INDEX($E$19:$E$23,RANDBETWEEN(1,COUNTA($E$19:$E$23)))</f>
        <v>E</v>
      </c>
    </row>
    <row r="22" spans="5:7" x14ac:dyDescent="0.25">
      <c r="E22" t="s">
        <v>43</v>
      </c>
      <c r="G22" t="str" cm="1">
        <f t="array" aca="1" ref="G22" ca="1">INDEX($E$19:$E$23,RANDBETWEEN(1,COUNTA($E$19:$E$23)))</f>
        <v>D</v>
      </c>
    </row>
    <row r="23" spans="5:7" x14ac:dyDescent="0.25">
      <c r="E23" t="s">
        <v>44</v>
      </c>
      <c r="G23" t="str" cm="1">
        <f t="array" aca="1" ref="G23" ca="1">INDEX($E$19:$E$23,RANDBETWEEN(1,COUNTA($E$19:$E$23)))</f>
        <v>C</v>
      </c>
    </row>
    <row r="24" spans="5:7" x14ac:dyDescent="0.25">
      <c r="G24" t="str" cm="1">
        <f t="array" aca="1" ref="G24" ca="1">INDEX($E$19:$E$23,RANDBETWEEN(1,COUNTA($E$19:$E$23)))</f>
        <v>B</v>
      </c>
    </row>
    <row r="25" spans="5:7" x14ac:dyDescent="0.25">
      <c r="G25" t="str" cm="1">
        <f t="array" aca="1" ref="G25" ca="1">INDEX($E$19:$E$23,RANDBETWEEN(1,COUNTA($E$19:$E$23)))</f>
        <v>A</v>
      </c>
    </row>
    <row r="26" spans="5:7" x14ac:dyDescent="0.25">
      <c r="G26" t="str" cm="1">
        <f t="array" aca="1" ref="G26" ca="1">INDEX($E$19:$E$23,RANDBETWEEN(1,COUNTA($E$19:$E$23)))</f>
        <v>A</v>
      </c>
    </row>
    <row r="27" spans="5:7" x14ac:dyDescent="0.25">
      <c r="G27" t="str" cm="1">
        <f t="array" aca="1" ref="G27" ca="1">INDEX($E$19:$E$23,RANDBETWEEN(1,COUNTA($E$19:$E$23)))</f>
        <v>E</v>
      </c>
    </row>
    <row r="28" spans="5:7" x14ac:dyDescent="0.25">
      <c r="G28" t="str" cm="1">
        <f t="array" aca="1" ref="G28" ca="1">INDEX($E$19:$E$23,RANDBETWEEN(1,COUNTA($E$19:$E$23)))</f>
        <v>B</v>
      </c>
    </row>
    <row r="29" spans="5:7" x14ac:dyDescent="0.25">
      <c r="G29" t="str" cm="1">
        <f t="array" aca="1" ref="G29" ca="1">INDEX($E$19:$E$23,RANDBETWEEN(1,COUNTA($E$19:$E$23)))</f>
        <v>C</v>
      </c>
    </row>
    <row r="30" spans="5:7" x14ac:dyDescent="0.25">
      <c r="G30" t="str" cm="1">
        <f t="array" aca="1" ref="G30" ca="1">INDEX($E$19:$E$23,RANDBETWEEN(1,COUNTA($E$19:$E$23)))</f>
        <v>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DDDF-761F-4CAF-B497-66000AA28740}">
  <sheetPr>
    <tabColor theme="9"/>
  </sheetPr>
  <dimension ref="A1"/>
  <sheetViews>
    <sheetView showGridLines="0" workbookViewId="0">
      <selection activeCell="S36" sqref="S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0634-BCEA-45B0-ABEA-A320813AB5ED}">
  <sheetPr>
    <tabColor theme="9"/>
  </sheetPr>
  <dimension ref="B2:K4"/>
  <sheetViews>
    <sheetView showGridLines="0" workbookViewId="0">
      <selection activeCell="S36" sqref="S36"/>
    </sheetView>
  </sheetViews>
  <sheetFormatPr defaultRowHeight="15" x14ac:dyDescent="0.25"/>
  <sheetData>
    <row r="2" spans="2:11" x14ac:dyDescent="0.25">
      <c r="B2" s="84"/>
      <c r="C2" s="84"/>
      <c r="D2" s="84"/>
      <c r="E2" s="84"/>
      <c r="F2" s="84"/>
      <c r="G2" s="85"/>
      <c r="H2" s="85"/>
      <c r="I2" s="85"/>
      <c r="J2" s="85"/>
      <c r="K2" s="85"/>
    </row>
    <row r="3" spans="2:11" x14ac:dyDescent="0.25">
      <c r="B3" s="10"/>
      <c r="C3" s="10"/>
      <c r="D3" s="10"/>
      <c r="E3" s="10"/>
      <c r="F3" s="10"/>
      <c r="G3" s="35"/>
      <c r="H3" s="35"/>
      <c r="I3" s="35"/>
      <c r="J3" s="35"/>
      <c r="K3" s="35"/>
    </row>
    <row r="4" spans="2:1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</row>
  </sheetData>
  <mergeCells count="2">
    <mergeCell ref="B2:F2"/>
    <mergeCell ref="G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6ABB-4F5F-48B4-BEFA-59B69BB452FF}">
  <sheetPr>
    <tabColor theme="9"/>
  </sheetPr>
  <dimension ref="A1"/>
  <sheetViews>
    <sheetView showGridLines="0" workbookViewId="0">
      <selection activeCell="S36" sqref="S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D068-8A07-46DC-9B22-949D8C3D3324}">
  <sheetPr>
    <tabColor theme="9"/>
  </sheetPr>
  <dimension ref="A1"/>
  <sheetViews>
    <sheetView showGridLines="0" workbookViewId="0">
      <selection activeCell="S36" sqref="S3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F16D-B57E-4496-822D-437EF2A26822}">
  <sheetPr>
    <tabColor theme="9"/>
  </sheetPr>
  <dimension ref="B1:BK41"/>
  <sheetViews>
    <sheetView showGridLines="0" zoomScaleNormal="100" workbookViewId="0">
      <selection activeCell="M21" sqref="M21"/>
    </sheetView>
  </sheetViews>
  <sheetFormatPr defaultRowHeight="15" x14ac:dyDescent="0.25"/>
  <cols>
    <col min="1" max="1" width="1.42578125" style="2" customWidth="1"/>
    <col min="2" max="2" width="35.7109375" style="2" customWidth="1"/>
    <col min="3" max="62" width="14.28515625" style="2" customWidth="1"/>
    <col min="63" max="16384" width="9.140625" style="2"/>
  </cols>
  <sheetData>
    <row r="1" spans="2:63" s="6" customFormat="1" x14ac:dyDescent="0.25">
      <c r="B1" s="35" t="s">
        <v>373</v>
      </c>
      <c r="C1" s="84" t="s">
        <v>401</v>
      </c>
      <c r="D1" s="84"/>
      <c r="E1" s="84"/>
      <c r="F1" s="84"/>
      <c r="G1" s="84"/>
      <c r="H1" s="85" t="s">
        <v>402</v>
      </c>
      <c r="I1" s="85"/>
      <c r="J1" s="85"/>
      <c r="K1" s="85"/>
      <c r="L1" s="85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</row>
    <row r="2" spans="2:63" s="43" customFormat="1" x14ac:dyDescent="0.25">
      <c r="B2" s="10"/>
      <c r="C2" s="10" t="s">
        <v>399</v>
      </c>
      <c r="D2" s="10" t="s">
        <v>399</v>
      </c>
      <c r="E2" s="10" t="s">
        <v>399</v>
      </c>
      <c r="F2" s="10" t="s">
        <v>399</v>
      </c>
      <c r="G2" s="10" t="s">
        <v>399</v>
      </c>
      <c r="H2" s="35" t="s">
        <v>400</v>
      </c>
      <c r="I2" s="35" t="s">
        <v>400</v>
      </c>
      <c r="J2" s="35" t="s">
        <v>400</v>
      </c>
      <c r="K2" s="35" t="s">
        <v>400</v>
      </c>
      <c r="L2" s="35" t="s">
        <v>400</v>
      </c>
    </row>
    <row r="3" spans="2:63" s="43" customFormat="1" ht="15" customHeight="1" x14ac:dyDescent="0.25">
      <c r="B3" s="10" t="s">
        <v>340</v>
      </c>
      <c r="C3" s="10">
        <f>'P&amp;L (M)'!I5</f>
        <v>2020</v>
      </c>
      <c r="D3" s="10">
        <f t="shared" ref="D3:L3" si="0">C3+1</f>
        <v>2021</v>
      </c>
      <c r="E3" s="10">
        <f t="shared" si="0"/>
        <v>2022</v>
      </c>
      <c r="F3" s="10">
        <f t="shared" si="0"/>
        <v>2023</v>
      </c>
      <c r="G3" s="10">
        <f t="shared" si="0"/>
        <v>2024</v>
      </c>
      <c r="H3" s="10">
        <f t="shared" si="0"/>
        <v>2025</v>
      </c>
      <c r="I3" s="10">
        <f t="shared" si="0"/>
        <v>2026</v>
      </c>
      <c r="J3" s="10">
        <f t="shared" si="0"/>
        <v>2027</v>
      </c>
      <c r="K3" s="10">
        <f t="shared" si="0"/>
        <v>2028</v>
      </c>
      <c r="L3" s="10">
        <f t="shared" si="0"/>
        <v>2029</v>
      </c>
    </row>
    <row r="4" spans="2:63" s="6" customFormat="1" ht="15" customHeight="1" x14ac:dyDescent="0.25">
      <c r="B4" s="30" t="str">
        <f>'P&amp;L (M)'!B7</f>
        <v>Sales Income</v>
      </c>
      <c r="C4" s="58">
        <f ca="1">SUMIF('P&amp;L (M)'!$C3:$BJ3,C$3,'P&amp;L (M)'!$C7:$BJ7)</f>
        <v>4000</v>
      </c>
      <c r="D4" s="58">
        <f ca="1">SUMIF('P&amp;L (M)'!$C3:$BJ3,D$3,'P&amp;L (M)'!$C7:$BJ7)</f>
        <v>0</v>
      </c>
      <c r="E4" s="58">
        <f ca="1">SUMIF('P&amp;L (M)'!$C3:$BJ3,E$3,'P&amp;L (M)'!$C7:$BJ7)</f>
        <v>2000</v>
      </c>
      <c r="F4" s="58">
        <f ca="1">SUMIF('P&amp;L (M)'!$C3:$BJ3,F$3,'P&amp;L (M)'!$C7:$BJ7)</f>
        <v>2000</v>
      </c>
      <c r="G4" s="58">
        <f ca="1">SUMIF('P&amp;L (M)'!$C3:$BJ3,G$3,'P&amp;L (M)'!$C7:$BJ7)</f>
        <v>2000</v>
      </c>
      <c r="H4" s="58">
        <f>SUMIF('P&amp;L (M)'!$C3:$BJ3,H$3,'P&amp;L (M)'!$C7:$BJ7)</f>
        <v>0</v>
      </c>
      <c r="I4" s="58">
        <f>SUMIF('P&amp;L (M)'!$C3:$BJ3,I$3,'P&amp;L (M)'!$C7:$BJ7)</f>
        <v>0</v>
      </c>
      <c r="J4" s="58">
        <f>SUMIF('P&amp;L (M)'!$C3:$BJ3,J$3,'P&amp;L (M)'!$C7:$BJ7)</f>
        <v>0</v>
      </c>
      <c r="K4" s="58">
        <f>SUMIF('P&amp;L (M)'!$C3:$BJ3,K$3,'P&amp;L (M)'!$C7:$BJ7)</f>
        <v>0</v>
      </c>
      <c r="L4" s="58">
        <f>SUMIF('P&amp;L (M)'!$C3:$BJ3,L$3,'P&amp;L (M)'!$C7:$BJ7)</f>
        <v>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</row>
    <row r="5" spans="2:63" s="6" customFormat="1" ht="15" customHeight="1" x14ac:dyDescent="0.25">
      <c r="B5" s="30" t="str">
        <f>'P&amp;L (M)'!B8</f>
        <v>Commission Income</v>
      </c>
      <c r="C5" s="59"/>
      <c r="D5" s="59"/>
      <c r="E5" s="59"/>
      <c r="F5" s="59"/>
      <c r="G5" s="59"/>
      <c r="H5" s="59"/>
      <c r="I5" s="60"/>
      <c r="J5" s="59"/>
      <c r="K5" s="59"/>
      <c r="L5" s="59"/>
      <c r="M5" s="9"/>
      <c r="N5" s="9"/>
      <c r="O5" s="9"/>
      <c r="P5" s="9"/>
      <c r="Q5" s="9"/>
      <c r="R5" s="9"/>
      <c r="S5" s="9"/>
      <c r="T5" s="9"/>
      <c r="U5" s="56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5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56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56"/>
      <c r="BF5" s="9"/>
      <c r="BG5" s="9"/>
      <c r="BH5" s="9"/>
      <c r="BI5" s="9"/>
      <c r="BJ5" s="9"/>
    </row>
    <row r="6" spans="2:63" s="6" customFormat="1" ht="15" customHeight="1" x14ac:dyDescent="0.25">
      <c r="B6" s="30" t="str">
        <f>'P&amp;L (M)'!B9</f>
        <v>Revenue Stream 3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2:63" ht="15" customHeight="1" x14ac:dyDescent="0.25">
      <c r="B7" s="39" t="str">
        <f>'P&amp;L (M)'!B10</f>
        <v>Net Sales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7"/>
    </row>
    <row r="8" spans="2:63" ht="15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7"/>
    </row>
    <row r="9" spans="2:63" ht="15" customHeight="1" x14ac:dyDescent="0.25">
      <c r="B9" s="30" t="str">
        <f>'P&amp;L (M)'!B12</f>
        <v>Cost of Goods Sold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7"/>
    </row>
    <row r="10" spans="2:63" ht="15" customHeight="1" x14ac:dyDescent="0.25">
      <c r="B10" s="39" t="str">
        <f>'P&amp;L (M)'!B13</f>
        <v>Gross Profit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7"/>
    </row>
    <row r="11" spans="2:63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7"/>
    </row>
    <row r="12" spans="2:63" ht="15" customHeight="1" x14ac:dyDescent="0.25">
      <c r="B12" s="38" t="str">
        <f>'P&amp;L (M)'!B15</f>
        <v>Expenses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7"/>
    </row>
    <row r="13" spans="2:63" ht="15" customHeight="1" x14ac:dyDescent="0.25">
      <c r="B13" s="30" t="str">
        <f>'P&amp;L (M)'!B16</f>
        <v>Advertisement and Promotion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7"/>
    </row>
    <row r="14" spans="2:63" ht="15" customHeight="1" x14ac:dyDescent="0.25">
      <c r="B14" s="30" t="str">
        <f>'P&amp;L (M)'!B17</f>
        <v>Depreciation and Amortization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7"/>
    </row>
    <row r="15" spans="2:63" ht="15" customHeight="1" x14ac:dyDescent="0.25">
      <c r="B15" s="30" t="str">
        <f>'P&amp;L (M)'!B18</f>
        <v>Insurance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7"/>
    </row>
    <row r="16" spans="2:63" ht="15" customHeight="1" x14ac:dyDescent="0.25">
      <c r="B16" s="30" t="str">
        <f>'P&amp;L (M)'!B19</f>
        <v>Maintenence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7"/>
    </row>
    <row r="17" spans="2:63" ht="15" customHeight="1" x14ac:dyDescent="0.25">
      <c r="B17" s="30" t="str">
        <f>'P&amp;L (M)'!B20</f>
        <v>Office Supplies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7"/>
    </row>
    <row r="18" spans="2:63" ht="15" customHeight="1" x14ac:dyDescent="0.25">
      <c r="B18" s="30" t="str">
        <f>'P&amp;L (M)'!B21</f>
        <v>Rent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7"/>
    </row>
    <row r="19" spans="2:63" ht="15" customHeight="1" x14ac:dyDescent="0.25">
      <c r="B19" s="30" t="str">
        <f>'P&amp;L (M)'!B22</f>
        <v>Salaries, Benefits and Wages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7"/>
    </row>
    <row r="20" spans="2:63" ht="15" customHeight="1" x14ac:dyDescent="0.25">
      <c r="B20" s="30" t="str">
        <f>'P&amp;L (M)'!B23</f>
        <v>Telecommunication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7"/>
    </row>
    <row r="21" spans="2:63" ht="15" customHeight="1" x14ac:dyDescent="0.25">
      <c r="B21" s="30" t="str">
        <f>'P&amp;L (M)'!B24</f>
        <v>Travel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7"/>
    </row>
    <row r="22" spans="2:63" ht="15" customHeight="1" x14ac:dyDescent="0.25">
      <c r="B22" s="30" t="str">
        <f>'P&amp;L (M)'!B25</f>
        <v>Utilities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7"/>
    </row>
    <row r="23" spans="2:63" ht="15" customHeight="1" x14ac:dyDescent="0.25">
      <c r="B23" s="39" t="str">
        <f>'P&amp;L (M)'!B26</f>
        <v>Total Expense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7"/>
    </row>
    <row r="24" spans="2:63" ht="15" customHeight="1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7"/>
    </row>
    <row r="25" spans="2:63" ht="15" customHeight="1" x14ac:dyDescent="0.25">
      <c r="B25" s="39" t="str">
        <f>'P&amp;L (M)'!B28</f>
        <v>EBITDA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7"/>
    </row>
    <row r="26" spans="2:63" ht="15" customHeight="1" x14ac:dyDescent="0.25">
      <c r="B26" s="30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7"/>
    </row>
    <row r="27" spans="2:63" ht="15" customHeight="1" x14ac:dyDescent="0.25">
      <c r="B27" s="38" t="str">
        <f>'P&amp;L (M)'!B30</f>
        <v>EBIT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7"/>
    </row>
    <row r="28" spans="2:63" ht="15" customHeight="1" x14ac:dyDescent="0.25">
      <c r="B28" s="30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7"/>
    </row>
    <row r="29" spans="2:63" ht="15" customHeight="1" x14ac:dyDescent="0.25">
      <c r="B29" s="30" t="str">
        <f>'P&amp;L (M)'!B32</f>
        <v>Interest Expense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7"/>
    </row>
    <row r="30" spans="2:63" ht="15" customHeight="1" x14ac:dyDescent="0.25">
      <c r="B30" s="38" t="str">
        <f>'P&amp;L (M)'!B33</f>
        <v>EBT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7"/>
    </row>
    <row r="31" spans="2:63" ht="15" customHeight="1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7"/>
    </row>
    <row r="32" spans="2:63" ht="15" customHeight="1" x14ac:dyDescent="0.25">
      <c r="B32" s="30" t="str">
        <f>'P&amp;L (M)'!B35</f>
        <v>Income Taces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7"/>
    </row>
    <row r="33" spans="2:63" ht="15" customHeight="1" x14ac:dyDescent="0.25">
      <c r="B33" s="38" t="str">
        <f>'P&amp;L (M)'!B36</f>
        <v>Net Earnings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7"/>
    </row>
    <row r="34" spans="2:63" x14ac:dyDescent="0.25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7"/>
    </row>
    <row r="35" spans="2:63" x14ac:dyDescent="0.25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7"/>
    </row>
    <row r="36" spans="2:63" x14ac:dyDescent="0.25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7"/>
    </row>
    <row r="38" spans="2:63" x14ac:dyDescent="0.25">
      <c r="C38" s="86"/>
      <c r="D38" s="86"/>
      <c r="E38" s="86"/>
      <c r="F38" s="86"/>
      <c r="G38" s="86"/>
      <c r="H38" s="87"/>
      <c r="I38" s="87"/>
      <c r="J38" s="87"/>
      <c r="K38" s="87"/>
      <c r="L38" s="87"/>
    </row>
    <row r="39" spans="2:63" x14ac:dyDescent="0.25">
      <c r="C39" s="9"/>
      <c r="D39" s="9"/>
      <c r="E39" s="9"/>
      <c r="F39" s="9"/>
      <c r="G39" s="9"/>
      <c r="H39" s="55"/>
      <c r="I39" s="55"/>
      <c r="J39" s="55"/>
      <c r="K39" s="55"/>
      <c r="L39" s="55"/>
    </row>
    <row r="40" spans="2:63" x14ac:dyDescent="0.25"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63" x14ac:dyDescent="0.25">
      <c r="C41" s="57"/>
      <c r="D41" s="57"/>
      <c r="E41" s="57"/>
      <c r="F41" s="57"/>
      <c r="G41" s="57"/>
      <c r="H41" s="57"/>
      <c r="I41" s="57"/>
      <c r="J41" s="57"/>
      <c r="K41" s="57"/>
      <c r="L41" s="57"/>
    </row>
  </sheetData>
  <mergeCells count="4">
    <mergeCell ref="C38:G38"/>
    <mergeCell ref="H38:L38"/>
    <mergeCell ref="H1:L1"/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D94C-3663-4B1D-911E-77572EFEBCD5}">
  <sheetPr>
    <tabColor theme="9"/>
  </sheetPr>
  <dimension ref="B1:BK36"/>
  <sheetViews>
    <sheetView showGridLines="0" zoomScale="85" zoomScaleNormal="85" workbookViewId="0">
      <pane xSplit="2" ySplit="6" topLeftCell="C7" activePane="bottomRight" state="frozen"/>
      <selection activeCell="S36" sqref="S36"/>
      <selection pane="topRight" activeCell="S36" sqref="S36"/>
      <selection pane="bottomLeft" activeCell="S36" sqref="S36"/>
      <selection pane="bottomRight" activeCell="J37" sqref="J37"/>
    </sheetView>
  </sheetViews>
  <sheetFormatPr defaultRowHeight="15" x14ac:dyDescent="0.25"/>
  <cols>
    <col min="1" max="1" width="1.42578125" style="2" customWidth="1"/>
    <col min="2" max="2" width="35.7109375" style="2" customWidth="1"/>
    <col min="3" max="62" width="14.28515625" style="2" customWidth="1"/>
    <col min="63" max="16384" width="9.140625" style="2"/>
  </cols>
  <sheetData>
    <row r="1" spans="2:63" s="6" customFormat="1" x14ac:dyDescent="0.25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</row>
    <row r="2" spans="2:63" s="43" customFormat="1" x14ac:dyDescent="0.25">
      <c r="B2" s="42" t="s">
        <v>87</v>
      </c>
      <c r="C2" s="42">
        <v>1</v>
      </c>
      <c r="D2" s="42">
        <v>2</v>
      </c>
      <c r="E2" s="42">
        <v>3</v>
      </c>
      <c r="F2" s="42">
        <v>4</v>
      </c>
      <c r="G2" s="42">
        <v>5</v>
      </c>
      <c r="H2" s="42">
        <v>6</v>
      </c>
      <c r="I2" s="42">
        <v>7</v>
      </c>
      <c r="J2" s="42">
        <v>8</v>
      </c>
      <c r="K2" s="42">
        <v>9</v>
      </c>
      <c r="L2" s="42">
        <v>10</v>
      </c>
      <c r="M2" s="42">
        <v>11</v>
      </c>
      <c r="N2" s="42">
        <v>12</v>
      </c>
      <c r="O2" s="42">
        <v>1</v>
      </c>
      <c r="P2" s="42">
        <v>2</v>
      </c>
      <c r="Q2" s="42">
        <v>3</v>
      </c>
      <c r="R2" s="42">
        <v>4</v>
      </c>
      <c r="S2" s="42">
        <v>5</v>
      </c>
      <c r="T2" s="42">
        <v>6</v>
      </c>
      <c r="U2" s="42">
        <v>7</v>
      </c>
      <c r="V2" s="42">
        <v>8</v>
      </c>
      <c r="W2" s="42">
        <v>9</v>
      </c>
      <c r="X2" s="42">
        <v>10</v>
      </c>
      <c r="Y2" s="42">
        <v>11</v>
      </c>
      <c r="Z2" s="42">
        <v>12</v>
      </c>
      <c r="AA2" s="42">
        <v>1</v>
      </c>
      <c r="AB2" s="42">
        <v>2</v>
      </c>
      <c r="AC2" s="42">
        <v>3</v>
      </c>
      <c r="AD2" s="42">
        <v>4</v>
      </c>
      <c r="AE2" s="42">
        <v>5</v>
      </c>
      <c r="AF2" s="42">
        <v>6</v>
      </c>
      <c r="AG2" s="42">
        <v>7</v>
      </c>
      <c r="AH2" s="42">
        <v>8</v>
      </c>
      <c r="AI2" s="42">
        <v>9</v>
      </c>
      <c r="AJ2" s="42">
        <v>10</v>
      </c>
      <c r="AK2" s="42">
        <v>11</v>
      </c>
      <c r="AL2" s="42">
        <v>12</v>
      </c>
      <c r="AM2" s="42">
        <v>1</v>
      </c>
      <c r="AN2" s="42">
        <v>2</v>
      </c>
      <c r="AO2" s="42">
        <v>3</v>
      </c>
      <c r="AP2" s="42">
        <v>4</v>
      </c>
      <c r="AQ2" s="42">
        <v>5</v>
      </c>
      <c r="AR2" s="42">
        <v>6</v>
      </c>
      <c r="AS2" s="42">
        <v>7</v>
      </c>
      <c r="AT2" s="42">
        <v>8</v>
      </c>
      <c r="AU2" s="42">
        <v>9</v>
      </c>
      <c r="AV2" s="42">
        <v>10</v>
      </c>
      <c r="AW2" s="42">
        <v>11</v>
      </c>
      <c r="AX2" s="42">
        <v>12</v>
      </c>
      <c r="AY2" s="42">
        <v>1</v>
      </c>
      <c r="AZ2" s="42">
        <v>2</v>
      </c>
      <c r="BA2" s="42">
        <v>3</v>
      </c>
      <c r="BB2" s="42">
        <v>4</v>
      </c>
      <c r="BC2" s="42">
        <v>5</v>
      </c>
      <c r="BD2" s="42">
        <v>6</v>
      </c>
      <c r="BE2" s="42">
        <v>7</v>
      </c>
      <c r="BF2" s="42">
        <v>8</v>
      </c>
      <c r="BG2" s="42">
        <v>9</v>
      </c>
      <c r="BH2" s="42">
        <v>10</v>
      </c>
      <c r="BI2" s="42">
        <v>11</v>
      </c>
      <c r="BJ2" s="42">
        <v>12</v>
      </c>
    </row>
    <row r="3" spans="2:63" s="43" customFormat="1" ht="15" customHeight="1" x14ac:dyDescent="0.25">
      <c r="B3" s="42" t="s">
        <v>50</v>
      </c>
      <c r="C3" s="42">
        <f>I5</f>
        <v>2020</v>
      </c>
      <c r="D3" s="42">
        <f>C3</f>
        <v>2020</v>
      </c>
      <c r="E3" s="42">
        <f t="shared" ref="E3:N3" si="0">D3</f>
        <v>2020</v>
      </c>
      <c r="F3" s="42">
        <f t="shared" si="0"/>
        <v>2020</v>
      </c>
      <c r="G3" s="42">
        <f t="shared" si="0"/>
        <v>2020</v>
      </c>
      <c r="H3" s="42">
        <f t="shared" si="0"/>
        <v>2020</v>
      </c>
      <c r="I3" s="42">
        <f t="shared" si="0"/>
        <v>2020</v>
      </c>
      <c r="J3" s="42">
        <f t="shared" si="0"/>
        <v>2020</v>
      </c>
      <c r="K3" s="42">
        <f t="shared" si="0"/>
        <v>2020</v>
      </c>
      <c r="L3" s="42">
        <f t="shared" si="0"/>
        <v>2020</v>
      </c>
      <c r="M3" s="42">
        <f t="shared" si="0"/>
        <v>2020</v>
      </c>
      <c r="N3" s="42">
        <f t="shared" si="0"/>
        <v>2020</v>
      </c>
      <c r="O3" s="42">
        <f>U5</f>
        <v>2021</v>
      </c>
      <c r="P3" s="42">
        <f>O3</f>
        <v>2021</v>
      </c>
      <c r="Q3" s="42">
        <f t="shared" ref="Q3:Z3" si="1">P3</f>
        <v>2021</v>
      </c>
      <c r="R3" s="42">
        <f t="shared" si="1"/>
        <v>2021</v>
      </c>
      <c r="S3" s="42">
        <f t="shared" si="1"/>
        <v>2021</v>
      </c>
      <c r="T3" s="42">
        <f t="shared" si="1"/>
        <v>2021</v>
      </c>
      <c r="U3" s="42">
        <f t="shared" si="1"/>
        <v>2021</v>
      </c>
      <c r="V3" s="42">
        <f t="shared" si="1"/>
        <v>2021</v>
      </c>
      <c r="W3" s="42">
        <f t="shared" si="1"/>
        <v>2021</v>
      </c>
      <c r="X3" s="42">
        <f t="shared" si="1"/>
        <v>2021</v>
      </c>
      <c r="Y3" s="42">
        <f t="shared" si="1"/>
        <v>2021</v>
      </c>
      <c r="Z3" s="42">
        <f t="shared" si="1"/>
        <v>2021</v>
      </c>
      <c r="AA3" s="42">
        <f>AG5</f>
        <v>2022</v>
      </c>
      <c r="AB3" s="42">
        <f>AA3</f>
        <v>2022</v>
      </c>
      <c r="AC3" s="42">
        <f t="shared" ref="AC3:AL3" si="2">AB3</f>
        <v>2022</v>
      </c>
      <c r="AD3" s="42">
        <f t="shared" si="2"/>
        <v>2022</v>
      </c>
      <c r="AE3" s="42">
        <f t="shared" si="2"/>
        <v>2022</v>
      </c>
      <c r="AF3" s="42">
        <f t="shared" si="2"/>
        <v>2022</v>
      </c>
      <c r="AG3" s="42">
        <f t="shared" si="2"/>
        <v>2022</v>
      </c>
      <c r="AH3" s="42">
        <f t="shared" si="2"/>
        <v>2022</v>
      </c>
      <c r="AI3" s="42">
        <f t="shared" si="2"/>
        <v>2022</v>
      </c>
      <c r="AJ3" s="42">
        <f t="shared" si="2"/>
        <v>2022</v>
      </c>
      <c r="AK3" s="42">
        <f t="shared" si="2"/>
        <v>2022</v>
      </c>
      <c r="AL3" s="42">
        <f t="shared" si="2"/>
        <v>2022</v>
      </c>
      <c r="AM3" s="42">
        <f>AS5</f>
        <v>2023</v>
      </c>
      <c r="AN3" s="42">
        <f>AM3</f>
        <v>2023</v>
      </c>
      <c r="AO3" s="42">
        <f t="shared" ref="AO3:AX3" si="3">AN3</f>
        <v>2023</v>
      </c>
      <c r="AP3" s="42">
        <f t="shared" si="3"/>
        <v>2023</v>
      </c>
      <c r="AQ3" s="42">
        <f t="shared" si="3"/>
        <v>2023</v>
      </c>
      <c r="AR3" s="42">
        <f t="shared" si="3"/>
        <v>2023</v>
      </c>
      <c r="AS3" s="42">
        <f t="shared" si="3"/>
        <v>2023</v>
      </c>
      <c r="AT3" s="42">
        <f t="shared" si="3"/>
        <v>2023</v>
      </c>
      <c r="AU3" s="42">
        <f t="shared" si="3"/>
        <v>2023</v>
      </c>
      <c r="AV3" s="42">
        <f t="shared" si="3"/>
        <v>2023</v>
      </c>
      <c r="AW3" s="42">
        <f t="shared" si="3"/>
        <v>2023</v>
      </c>
      <c r="AX3" s="42">
        <f t="shared" si="3"/>
        <v>2023</v>
      </c>
      <c r="AY3" s="42">
        <f>BE5</f>
        <v>2024</v>
      </c>
      <c r="AZ3" s="42">
        <f>AY3</f>
        <v>2024</v>
      </c>
      <c r="BA3" s="42">
        <f t="shared" ref="BA3:BJ3" si="4">AZ3</f>
        <v>2024</v>
      </c>
      <c r="BB3" s="42">
        <f t="shared" si="4"/>
        <v>2024</v>
      </c>
      <c r="BC3" s="42">
        <f t="shared" si="4"/>
        <v>2024</v>
      </c>
      <c r="BD3" s="42">
        <f t="shared" si="4"/>
        <v>2024</v>
      </c>
      <c r="BE3" s="42">
        <f t="shared" si="4"/>
        <v>2024</v>
      </c>
      <c r="BF3" s="42">
        <f t="shared" si="4"/>
        <v>2024</v>
      </c>
      <c r="BG3" s="42">
        <f t="shared" si="4"/>
        <v>2024</v>
      </c>
      <c r="BH3" s="42">
        <f t="shared" si="4"/>
        <v>2024</v>
      </c>
      <c r="BI3" s="42">
        <f t="shared" si="4"/>
        <v>2024</v>
      </c>
      <c r="BJ3" s="42">
        <f t="shared" si="4"/>
        <v>2024</v>
      </c>
    </row>
    <row r="4" spans="2:63" s="6" customFormat="1" ht="22.5" customHeight="1" x14ac:dyDescent="0.25">
      <c r="B4" s="35" t="s">
        <v>373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2:63" s="6" customFormat="1" ht="22.5" customHeight="1" x14ac:dyDescent="0.25">
      <c r="B5" s="10"/>
      <c r="C5" s="40"/>
      <c r="D5" s="40"/>
      <c r="E5" s="40"/>
      <c r="F5" s="40"/>
      <c r="G5" s="40"/>
      <c r="H5" s="40"/>
      <c r="I5" s="41">
        <f>Driver!C7</f>
        <v>2020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>
        <f>I5+1</f>
        <v>2021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1">
        <f>U5+1</f>
        <v>2022</v>
      </c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1">
        <f>AG5+1</f>
        <v>2023</v>
      </c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1">
        <f>AS5+1</f>
        <v>2024</v>
      </c>
      <c r="BF5" s="40"/>
      <c r="BG5" s="40"/>
      <c r="BH5" s="40"/>
      <c r="BI5" s="40"/>
      <c r="BJ5" s="40"/>
    </row>
    <row r="6" spans="2:63" s="6" customFormat="1" ht="22.5" customHeight="1" x14ac:dyDescent="0.25">
      <c r="B6" s="10" t="s">
        <v>340</v>
      </c>
      <c r="C6" s="10" t="s">
        <v>361</v>
      </c>
      <c r="D6" s="10" t="s">
        <v>362</v>
      </c>
      <c r="E6" s="10" t="s">
        <v>363</v>
      </c>
      <c r="F6" s="10" t="s">
        <v>364</v>
      </c>
      <c r="G6" s="10" t="s">
        <v>365</v>
      </c>
      <c r="H6" s="10" t="s">
        <v>366</v>
      </c>
      <c r="I6" s="10" t="s">
        <v>367</v>
      </c>
      <c r="J6" s="10" t="s">
        <v>368</v>
      </c>
      <c r="K6" s="10" t="s">
        <v>369</v>
      </c>
      <c r="L6" s="10" t="s">
        <v>370</v>
      </c>
      <c r="M6" s="10" t="s">
        <v>371</v>
      </c>
      <c r="N6" s="10" t="s">
        <v>372</v>
      </c>
      <c r="O6" s="10" t="s">
        <v>361</v>
      </c>
      <c r="P6" s="10" t="s">
        <v>362</v>
      </c>
      <c r="Q6" s="10" t="s">
        <v>363</v>
      </c>
      <c r="R6" s="10" t="s">
        <v>364</v>
      </c>
      <c r="S6" s="10" t="s">
        <v>365</v>
      </c>
      <c r="T6" s="10" t="s">
        <v>366</v>
      </c>
      <c r="U6" s="10" t="s">
        <v>367</v>
      </c>
      <c r="V6" s="10" t="s">
        <v>368</v>
      </c>
      <c r="W6" s="10" t="s">
        <v>369</v>
      </c>
      <c r="X6" s="10" t="s">
        <v>370</v>
      </c>
      <c r="Y6" s="10" t="s">
        <v>371</v>
      </c>
      <c r="Z6" s="10" t="s">
        <v>372</v>
      </c>
      <c r="AA6" s="10" t="s">
        <v>361</v>
      </c>
      <c r="AB6" s="10" t="s">
        <v>362</v>
      </c>
      <c r="AC6" s="10" t="s">
        <v>363</v>
      </c>
      <c r="AD6" s="10" t="s">
        <v>364</v>
      </c>
      <c r="AE6" s="10" t="s">
        <v>365</v>
      </c>
      <c r="AF6" s="10" t="s">
        <v>366</v>
      </c>
      <c r="AG6" s="10" t="s">
        <v>367</v>
      </c>
      <c r="AH6" s="10" t="s">
        <v>368</v>
      </c>
      <c r="AI6" s="10" t="s">
        <v>369</v>
      </c>
      <c r="AJ6" s="10" t="s">
        <v>370</v>
      </c>
      <c r="AK6" s="10" t="s">
        <v>371</v>
      </c>
      <c r="AL6" s="10" t="s">
        <v>372</v>
      </c>
      <c r="AM6" s="10" t="s">
        <v>361</v>
      </c>
      <c r="AN6" s="10" t="s">
        <v>362</v>
      </c>
      <c r="AO6" s="10" t="s">
        <v>363</v>
      </c>
      <c r="AP6" s="10" t="s">
        <v>364</v>
      </c>
      <c r="AQ6" s="10" t="s">
        <v>365</v>
      </c>
      <c r="AR6" s="10" t="s">
        <v>366</v>
      </c>
      <c r="AS6" s="10" t="s">
        <v>367</v>
      </c>
      <c r="AT6" s="10" t="s">
        <v>368</v>
      </c>
      <c r="AU6" s="10" t="s">
        <v>369</v>
      </c>
      <c r="AV6" s="10" t="s">
        <v>370</v>
      </c>
      <c r="AW6" s="10" t="s">
        <v>371</v>
      </c>
      <c r="AX6" s="10" t="s">
        <v>372</v>
      </c>
      <c r="AY6" s="10" t="s">
        <v>361</v>
      </c>
      <c r="AZ6" s="10" t="s">
        <v>362</v>
      </c>
      <c r="BA6" s="10" t="s">
        <v>363</v>
      </c>
      <c r="BB6" s="10" t="s">
        <v>364</v>
      </c>
      <c r="BC6" s="10" t="s">
        <v>365</v>
      </c>
      <c r="BD6" s="10" t="s">
        <v>366</v>
      </c>
      <c r="BE6" s="10" t="s">
        <v>367</v>
      </c>
      <c r="BF6" s="10" t="s">
        <v>368</v>
      </c>
      <c r="BG6" s="10" t="s">
        <v>369</v>
      </c>
      <c r="BH6" s="10" t="s">
        <v>370</v>
      </c>
      <c r="BI6" s="10" t="s">
        <v>371</v>
      </c>
      <c r="BJ6" s="10" t="s">
        <v>372</v>
      </c>
    </row>
    <row r="7" spans="2:63" x14ac:dyDescent="0.25">
      <c r="B7" s="30" t="s">
        <v>443</v>
      </c>
      <c r="C7" s="44">
        <f ca="1">SUMIFS('T7 - Fact_Transaction'!$R$3:$R$12,'T7 - Fact_Transaction'!$E$3:$E$12,C3,'T7 - Fact_Transaction'!$F$3:$F$12,C2)</f>
        <v>0</v>
      </c>
      <c r="D7" s="44">
        <f ca="1">SUMIFS('T7 - Fact_Transaction'!$R$3:$R$12,'T7 - Fact_Transaction'!$E$3:$E$12,D3,'T7 - Fact_Transaction'!$F$3:$F$12,D2)</f>
        <v>1000</v>
      </c>
      <c r="E7" s="44">
        <f ca="1">SUMIFS('T7 - Fact_Transaction'!$R$3:$R$12,'T7 - Fact_Transaction'!$E$3:$E$12,E3,'T7 - Fact_Transaction'!$F$3:$F$12,E2)</f>
        <v>1000</v>
      </c>
      <c r="F7" s="44">
        <f ca="1">SUMIFS('T7 - Fact_Transaction'!$R$3:$R$12,'T7 - Fact_Transaction'!$E$3:$E$12,F3,'T7 - Fact_Transaction'!$F$3:$F$12,F2)</f>
        <v>0</v>
      </c>
      <c r="G7" s="44">
        <f ca="1">SUMIFS('T7 - Fact_Transaction'!$R$3:$R$12,'T7 - Fact_Transaction'!$E$3:$E$12,G3,'T7 - Fact_Transaction'!$F$3:$F$12,G2)</f>
        <v>0</v>
      </c>
      <c r="H7" s="44">
        <f ca="1">SUMIFS('T7 - Fact_Transaction'!$R$3:$R$12,'T7 - Fact_Transaction'!$E$3:$E$12,H3,'T7 - Fact_Transaction'!$F$3:$F$12,H2)</f>
        <v>0</v>
      </c>
      <c r="I7" s="44">
        <f ca="1">SUMIFS('T7 - Fact_Transaction'!$R$3:$R$12,'T7 - Fact_Transaction'!$E$3:$E$12,I3,'T7 - Fact_Transaction'!$F$3:$F$12,I2)</f>
        <v>2000</v>
      </c>
      <c r="J7" s="44">
        <f ca="1">SUMIFS('T7 - Fact_Transaction'!$R$3:$R$12,'T7 - Fact_Transaction'!$E$3:$E$12,J3,'T7 - Fact_Transaction'!$F$3:$F$12,J2)</f>
        <v>0</v>
      </c>
      <c r="K7" s="44">
        <f ca="1">SUMIFS('T7 - Fact_Transaction'!$R$3:$R$12,'T7 - Fact_Transaction'!$E$3:$E$12,K3,'T7 - Fact_Transaction'!$F$3:$F$12,K2)</f>
        <v>0</v>
      </c>
      <c r="L7" s="44">
        <f ca="1">SUMIFS('T7 - Fact_Transaction'!$R$3:$R$12,'T7 - Fact_Transaction'!$E$3:$E$12,L3,'T7 - Fact_Transaction'!$F$3:$F$12,L2)</f>
        <v>0</v>
      </c>
      <c r="M7" s="44">
        <f ca="1">SUMIFS('T7 - Fact_Transaction'!$R$3:$R$12,'T7 - Fact_Transaction'!$E$3:$E$12,M3,'T7 - Fact_Transaction'!$F$3:$F$12,M2)</f>
        <v>0</v>
      </c>
      <c r="N7" s="44">
        <f ca="1">SUMIFS('T7 - Fact_Transaction'!$R$3:$R$12,'T7 - Fact_Transaction'!$E$3:$E$12,N3,'T7 - Fact_Transaction'!$F$3:$F$12,N2)</f>
        <v>0</v>
      </c>
      <c r="O7" s="44">
        <f ca="1">SUMIFS('T7 - Fact_Transaction'!$R$3:$R$12,'T7 - Fact_Transaction'!$E$3:$E$12,O3,'T7 - Fact_Transaction'!$F$3:$F$12,O2)</f>
        <v>0</v>
      </c>
      <c r="P7" s="44">
        <f ca="1">SUMIFS('T7 - Fact_Transaction'!$R$3:$R$12,'T7 - Fact_Transaction'!$E$3:$E$12,P3,'T7 - Fact_Transaction'!$F$3:$F$12,P2)</f>
        <v>0</v>
      </c>
      <c r="Q7" s="44">
        <f ca="1">SUMIFS('T7 - Fact_Transaction'!$R$3:$R$12,'T7 - Fact_Transaction'!$E$3:$E$12,Q3,'T7 - Fact_Transaction'!$F$3:$F$12,Q2)</f>
        <v>0</v>
      </c>
      <c r="R7" s="44">
        <f ca="1">SUMIFS('T7 - Fact_Transaction'!$R$3:$R$12,'T7 - Fact_Transaction'!$E$3:$E$12,R3,'T7 - Fact_Transaction'!$F$3:$F$12,R2)</f>
        <v>0</v>
      </c>
      <c r="S7" s="44">
        <f ca="1">SUMIFS('T7 - Fact_Transaction'!$R$3:$R$12,'T7 - Fact_Transaction'!$E$3:$E$12,S3,'T7 - Fact_Transaction'!$F$3:$F$12,S2)</f>
        <v>0</v>
      </c>
      <c r="T7" s="44">
        <f ca="1">SUMIFS('T7 - Fact_Transaction'!$R$3:$R$12,'T7 - Fact_Transaction'!$E$3:$E$12,T3,'T7 - Fact_Transaction'!$F$3:$F$12,T2)</f>
        <v>0</v>
      </c>
      <c r="U7" s="44">
        <f ca="1">SUMIFS('T7 - Fact_Transaction'!$R$3:$R$12,'T7 - Fact_Transaction'!$E$3:$E$12,U3,'T7 - Fact_Transaction'!$F$3:$F$12,U2)</f>
        <v>0</v>
      </c>
      <c r="V7" s="44">
        <f ca="1">SUMIFS('T7 - Fact_Transaction'!$R$3:$R$12,'T7 - Fact_Transaction'!$E$3:$E$12,V3,'T7 - Fact_Transaction'!$F$3:$F$12,V2)</f>
        <v>0</v>
      </c>
      <c r="W7" s="44">
        <f ca="1">SUMIFS('T7 - Fact_Transaction'!$R$3:$R$12,'T7 - Fact_Transaction'!$E$3:$E$12,W3,'T7 - Fact_Transaction'!$F$3:$F$12,W2)</f>
        <v>0</v>
      </c>
      <c r="X7" s="44">
        <f ca="1">SUMIFS('T7 - Fact_Transaction'!$R$3:$R$12,'T7 - Fact_Transaction'!$E$3:$E$12,X3,'T7 - Fact_Transaction'!$F$3:$F$12,X2)</f>
        <v>0</v>
      </c>
      <c r="Y7" s="44">
        <f ca="1">SUMIFS('T7 - Fact_Transaction'!$R$3:$R$12,'T7 - Fact_Transaction'!$E$3:$E$12,Y3,'T7 - Fact_Transaction'!$F$3:$F$12,Y2)</f>
        <v>0</v>
      </c>
      <c r="Z7" s="44">
        <f ca="1">SUMIFS('T7 - Fact_Transaction'!$R$3:$R$12,'T7 - Fact_Transaction'!$E$3:$E$12,Z3,'T7 - Fact_Transaction'!$F$3:$F$12,Z2)</f>
        <v>0</v>
      </c>
      <c r="AA7" s="44">
        <f ca="1">SUMIFS('T7 - Fact_Transaction'!$R$3:$R$12,'T7 - Fact_Transaction'!$E$3:$E$12,AA3,'T7 - Fact_Transaction'!$F$3:$F$12,AA2)</f>
        <v>0</v>
      </c>
      <c r="AB7" s="44">
        <f ca="1">SUMIFS('T7 - Fact_Transaction'!$R$3:$R$12,'T7 - Fact_Transaction'!$E$3:$E$12,AB3,'T7 - Fact_Transaction'!$F$3:$F$12,AB2)</f>
        <v>0</v>
      </c>
      <c r="AC7" s="44">
        <f ca="1">SUMIFS('T7 - Fact_Transaction'!$R$3:$R$12,'T7 - Fact_Transaction'!$E$3:$E$12,AC3,'T7 - Fact_Transaction'!$F$3:$F$12,AC2)</f>
        <v>1000</v>
      </c>
      <c r="AD7" s="44">
        <f ca="1">SUMIFS('T7 - Fact_Transaction'!$R$3:$R$12,'T7 - Fact_Transaction'!$E$3:$E$12,AD3,'T7 - Fact_Transaction'!$F$3:$F$12,AD2)</f>
        <v>0</v>
      </c>
      <c r="AE7" s="44">
        <f ca="1">SUMIFS('T7 - Fact_Transaction'!$R$3:$R$12,'T7 - Fact_Transaction'!$E$3:$E$12,AE3,'T7 - Fact_Transaction'!$F$3:$F$12,AE2)</f>
        <v>0</v>
      </c>
      <c r="AF7" s="44">
        <f ca="1">SUMIFS('T7 - Fact_Transaction'!$R$3:$R$12,'T7 - Fact_Transaction'!$E$3:$E$12,AF3,'T7 - Fact_Transaction'!$F$3:$F$12,AF2)</f>
        <v>0</v>
      </c>
      <c r="AG7" s="44">
        <f ca="1">SUMIFS('T7 - Fact_Transaction'!$R$3:$R$12,'T7 - Fact_Transaction'!$E$3:$E$12,AG3,'T7 - Fact_Transaction'!$F$3:$F$12,AG2)</f>
        <v>0</v>
      </c>
      <c r="AH7" s="44">
        <f ca="1">SUMIFS('T7 - Fact_Transaction'!$R$3:$R$12,'T7 - Fact_Transaction'!$E$3:$E$12,AH3,'T7 - Fact_Transaction'!$F$3:$F$12,AH2)</f>
        <v>0</v>
      </c>
      <c r="AI7" s="44">
        <f ca="1">SUMIFS('T7 - Fact_Transaction'!$R$3:$R$12,'T7 - Fact_Transaction'!$E$3:$E$12,AI3,'T7 - Fact_Transaction'!$F$3:$F$12,AI2)</f>
        <v>0</v>
      </c>
      <c r="AJ7" s="44">
        <f ca="1">SUMIFS('T7 - Fact_Transaction'!$R$3:$R$12,'T7 - Fact_Transaction'!$E$3:$E$12,AJ3,'T7 - Fact_Transaction'!$F$3:$F$12,AJ2)</f>
        <v>0</v>
      </c>
      <c r="AK7" s="44">
        <f ca="1">SUMIFS('T7 - Fact_Transaction'!$R$3:$R$12,'T7 - Fact_Transaction'!$E$3:$E$12,AK3,'T7 - Fact_Transaction'!$F$3:$F$12,AK2)</f>
        <v>0</v>
      </c>
      <c r="AL7" s="44">
        <f ca="1">SUMIFS('T7 - Fact_Transaction'!$R$3:$R$12,'T7 - Fact_Transaction'!$E$3:$E$12,AL3,'T7 - Fact_Transaction'!$F$3:$F$12,AL2)</f>
        <v>1000</v>
      </c>
      <c r="AM7" s="44">
        <f ca="1">SUMIFS('T7 - Fact_Transaction'!$R$3:$R$12,'T7 - Fact_Transaction'!$E$3:$E$12,AM3,'T7 - Fact_Transaction'!$F$3:$F$12,AM2)</f>
        <v>0</v>
      </c>
      <c r="AN7" s="44">
        <f ca="1">SUMIFS('T7 - Fact_Transaction'!$R$3:$R$12,'T7 - Fact_Transaction'!$E$3:$E$12,AN3,'T7 - Fact_Transaction'!$F$3:$F$12,AN2)</f>
        <v>0</v>
      </c>
      <c r="AO7" s="44">
        <f ca="1">SUMIFS('T7 - Fact_Transaction'!$R$3:$R$12,'T7 - Fact_Transaction'!$E$3:$E$12,AO3,'T7 - Fact_Transaction'!$F$3:$F$12,AO2)</f>
        <v>0</v>
      </c>
      <c r="AP7" s="44">
        <f ca="1">SUMIFS('T7 - Fact_Transaction'!$R$3:$R$12,'T7 - Fact_Transaction'!$E$3:$E$12,AP3,'T7 - Fact_Transaction'!$F$3:$F$12,AP2)</f>
        <v>0</v>
      </c>
      <c r="AQ7" s="44">
        <f ca="1">SUMIFS('T7 - Fact_Transaction'!$R$3:$R$12,'T7 - Fact_Transaction'!$E$3:$E$12,AQ3,'T7 - Fact_Transaction'!$F$3:$F$12,AQ2)</f>
        <v>0</v>
      </c>
      <c r="AR7" s="44">
        <f ca="1">SUMIFS('T7 - Fact_Transaction'!$R$3:$R$12,'T7 - Fact_Transaction'!$E$3:$E$12,AR3,'T7 - Fact_Transaction'!$F$3:$F$12,AR2)</f>
        <v>0</v>
      </c>
      <c r="AS7" s="44">
        <f ca="1">SUMIFS('T7 - Fact_Transaction'!$R$3:$R$12,'T7 - Fact_Transaction'!$E$3:$E$12,AS3,'T7 - Fact_Transaction'!$F$3:$F$12,AS2)</f>
        <v>0</v>
      </c>
      <c r="AT7" s="44">
        <f ca="1">SUMIFS('T7 - Fact_Transaction'!$R$3:$R$12,'T7 - Fact_Transaction'!$E$3:$E$12,AT3,'T7 - Fact_Transaction'!$F$3:$F$12,AT2)</f>
        <v>1000</v>
      </c>
      <c r="AU7" s="44">
        <f ca="1">SUMIFS('T7 - Fact_Transaction'!$R$3:$R$12,'T7 - Fact_Transaction'!$E$3:$E$12,AU3,'T7 - Fact_Transaction'!$F$3:$F$12,AU2)</f>
        <v>0</v>
      </c>
      <c r="AV7" s="44">
        <f ca="1">SUMIFS('T7 - Fact_Transaction'!$R$3:$R$12,'T7 - Fact_Transaction'!$E$3:$E$12,AV3,'T7 - Fact_Transaction'!$F$3:$F$12,AV2)</f>
        <v>1000</v>
      </c>
      <c r="AW7" s="44">
        <f ca="1">SUMIFS('T7 - Fact_Transaction'!$R$3:$R$12,'T7 - Fact_Transaction'!$E$3:$E$12,AW3,'T7 - Fact_Transaction'!$F$3:$F$12,AW2)</f>
        <v>0</v>
      </c>
      <c r="AX7" s="44">
        <f ca="1">SUMIFS('T7 - Fact_Transaction'!$R$3:$R$12,'T7 - Fact_Transaction'!$E$3:$E$12,AX3,'T7 - Fact_Transaction'!$F$3:$F$12,AX2)</f>
        <v>0</v>
      </c>
      <c r="AY7" s="44">
        <f ca="1">SUMIFS('T7 - Fact_Transaction'!$R$3:$R$12,'T7 - Fact_Transaction'!$E$3:$E$12,AY3,'T7 - Fact_Transaction'!$F$3:$F$12,AY2)</f>
        <v>0</v>
      </c>
      <c r="AZ7" s="44">
        <f ca="1">SUMIFS('T7 - Fact_Transaction'!$R$3:$R$12,'T7 - Fact_Transaction'!$E$3:$E$12,AZ3,'T7 - Fact_Transaction'!$F$3:$F$12,AZ2)</f>
        <v>0</v>
      </c>
      <c r="BA7" s="44">
        <f ca="1">SUMIFS('T7 - Fact_Transaction'!$R$3:$R$12,'T7 - Fact_Transaction'!$E$3:$E$12,BA3,'T7 - Fact_Transaction'!$F$3:$F$12,BA2)</f>
        <v>0</v>
      </c>
      <c r="BB7" s="44">
        <f ca="1">SUMIFS('T7 - Fact_Transaction'!$R$3:$R$12,'T7 - Fact_Transaction'!$E$3:$E$12,BB3,'T7 - Fact_Transaction'!$F$3:$F$12,BB2)</f>
        <v>0</v>
      </c>
      <c r="BC7" s="44">
        <f ca="1">SUMIFS('T7 - Fact_Transaction'!$R$3:$R$12,'T7 - Fact_Transaction'!$E$3:$E$12,BC3,'T7 - Fact_Transaction'!$F$3:$F$12,BC2)</f>
        <v>1000</v>
      </c>
      <c r="BD7" s="44">
        <f ca="1">SUMIFS('T7 - Fact_Transaction'!$R$3:$R$12,'T7 - Fact_Transaction'!$E$3:$E$12,BD3,'T7 - Fact_Transaction'!$F$3:$F$12,BD2)</f>
        <v>0</v>
      </c>
      <c r="BE7" s="44">
        <f ca="1">SUMIFS('T7 - Fact_Transaction'!$R$3:$R$12,'T7 - Fact_Transaction'!$E$3:$E$12,BE3,'T7 - Fact_Transaction'!$F$3:$F$12,BE2)</f>
        <v>1000</v>
      </c>
      <c r="BF7" s="44">
        <f ca="1">SUMIFS('T7 - Fact_Transaction'!$R$3:$R$12,'T7 - Fact_Transaction'!$E$3:$E$12,BF3,'T7 - Fact_Transaction'!$F$3:$F$12,BF2)</f>
        <v>0</v>
      </c>
      <c r="BG7" s="44">
        <f ca="1">SUMIFS('T7 - Fact_Transaction'!$R$3:$R$12,'T7 - Fact_Transaction'!$E$3:$E$12,BG3,'T7 - Fact_Transaction'!$F$3:$F$12,BG2)</f>
        <v>0</v>
      </c>
      <c r="BH7" s="44">
        <f ca="1">SUMIFS('T7 - Fact_Transaction'!$R$3:$R$12,'T7 - Fact_Transaction'!$E$3:$E$12,BH3,'T7 - Fact_Transaction'!$F$3:$F$12,BH2)</f>
        <v>0</v>
      </c>
      <c r="BI7" s="44">
        <f ca="1">SUMIFS('T7 - Fact_Transaction'!$R$3:$R$12,'T7 - Fact_Transaction'!$E$3:$E$12,BI3,'T7 - Fact_Transaction'!$F$3:$F$12,BI2)</f>
        <v>0</v>
      </c>
      <c r="BJ7" s="44">
        <f ca="1">SUMIFS('T7 - Fact_Transaction'!$R$3:$R$12,'T7 - Fact_Transaction'!$E$3:$E$12,BJ3,'T7 - Fact_Transaction'!$F$3:$F$12,BJ2)</f>
        <v>0</v>
      </c>
      <c r="BK7" s="7" t="s">
        <v>403</v>
      </c>
    </row>
    <row r="8" spans="2:63" x14ac:dyDescent="0.25">
      <c r="B8" s="30" t="s">
        <v>444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7" t="s">
        <v>403</v>
      </c>
    </row>
    <row r="9" spans="2:63" x14ac:dyDescent="0.25">
      <c r="B9" s="30" t="s">
        <v>341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7" t="s">
        <v>403</v>
      </c>
    </row>
    <row r="10" spans="2:63" x14ac:dyDescent="0.25">
      <c r="B10" s="39" t="s">
        <v>378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7" t="s">
        <v>403</v>
      </c>
    </row>
    <row r="11" spans="2:63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7" t="s">
        <v>403</v>
      </c>
    </row>
    <row r="12" spans="2:63" x14ac:dyDescent="0.25">
      <c r="B12" s="30" t="s">
        <v>342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7" t="s">
        <v>403</v>
      </c>
    </row>
    <row r="13" spans="2:63" x14ac:dyDescent="0.25">
      <c r="B13" s="39" t="s">
        <v>343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7" t="s">
        <v>403</v>
      </c>
    </row>
    <row r="14" spans="2:63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7" t="s">
        <v>403</v>
      </c>
    </row>
    <row r="15" spans="2:63" x14ac:dyDescent="0.25">
      <c r="B15" s="38" t="s">
        <v>344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7" t="s">
        <v>403</v>
      </c>
    </row>
    <row r="16" spans="2:63" x14ac:dyDescent="0.25">
      <c r="B16" s="30" t="s">
        <v>345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7" t="s">
        <v>403</v>
      </c>
    </row>
    <row r="17" spans="2:63" x14ac:dyDescent="0.25">
      <c r="B17" s="30" t="s">
        <v>346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7" t="s">
        <v>403</v>
      </c>
    </row>
    <row r="18" spans="2:63" x14ac:dyDescent="0.25">
      <c r="B18" s="30" t="s">
        <v>347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7" t="s">
        <v>403</v>
      </c>
    </row>
    <row r="19" spans="2:63" x14ac:dyDescent="0.25">
      <c r="B19" s="30" t="s">
        <v>348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7" t="s">
        <v>403</v>
      </c>
    </row>
    <row r="20" spans="2:63" x14ac:dyDescent="0.25">
      <c r="B20" s="30" t="s">
        <v>349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7" t="s">
        <v>403</v>
      </c>
    </row>
    <row r="21" spans="2:63" x14ac:dyDescent="0.25">
      <c r="B21" s="30" t="s">
        <v>350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7" t="s">
        <v>403</v>
      </c>
    </row>
    <row r="22" spans="2:63" x14ac:dyDescent="0.25">
      <c r="B22" s="30" t="s">
        <v>351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7" t="s">
        <v>403</v>
      </c>
    </row>
    <row r="23" spans="2:63" x14ac:dyDescent="0.25">
      <c r="B23" s="30" t="s">
        <v>352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7" t="s">
        <v>403</v>
      </c>
    </row>
    <row r="24" spans="2:63" x14ac:dyDescent="0.25">
      <c r="B24" s="30" t="s">
        <v>353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7" t="s">
        <v>403</v>
      </c>
    </row>
    <row r="25" spans="2:63" x14ac:dyDescent="0.25">
      <c r="B25" s="30" t="s">
        <v>354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7" t="s">
        <v>403</v>
      </c>
    </row>
    <row r="26" spans="2:63" x14ac:dyDescent="0.25">
      <c r="B26" s="39" t="s">
        <v>355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7" t="s">
        <v>403</v>
      </c>
    </row>
    <row r="27" spans="2:63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7" t="s">
        <v>403</v>
      </c>
    </row>
    <row r="28" spans="2:63" x14ac:dyDescent="0.25">
      <c r="B28" s="38" t="s">
        <v>375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7" t="s">
        <v>403</v>
      </c>
    </row>
    <row r="29" spans="2:63" x14ac:dyDescent="0.2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7" t="s">
        <v>403</v>
      </c>
    </row>
    <row r="30" spans="2:63" x14ac:dyDescent="0.25">
      <c r="B30" s="38" t="s">
        <v>356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7" t="s">
        <v>403</v>
      </c>
    </row>
    <row r="31" spans="2:63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7" t="s">
        <v>403</v>
      </c>
    </row>
    <row r="32" spans="2:63" x14ac:dyDescent="0.25">
      <c r="B32" s="30" t="s">
        <v>357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7" t="s">
        <v>403</v>
      </c>
    </row>
    <row r="33" spans="2:63" x14ac:dyDescent="0.25">
      <c r="B33" s="38" t="s">
        <v>358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7" t="s">
        <v>403</v>
      </c>
    </row>
    <row r="34" spans="2:63" x14ac:dyDescent="0.2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7" t="s">
        <v>403</v>
      </c>
    </row>
    <row r="35" spans="2:63" x14ac:dyDescent="0.25">
      <c r="B35" s="30" t="s">
        <v>359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7" t="s">
        <v>403</v>
      </c>
    </row>
    <row r="36" spans="2:63" x14ac:dyDescent="0.25">
      <c r="B36" s="38" t="s">
        <v>374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7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558E-FEF8-41D0-89F0-1CF4A3442ADA}">
  <sheetPr>
    <tabColor theme="9"/>
  </sheetPr>
  <dimension ref="A1:BI31"/>
  <sheetViews>
    <sheetView showGridLines="0" zoomScale="85" zoomScaleNormal="85" workbookViewId="0">
      <selection activeCell="E45" sqref="E45"/>
    </sheetView>
  </sheetViews>
  <sheetFormatPr defaultRowHeight="15" x14ac:dyDescent="0.25"/>
  <cols>
    <col min="1" max="1" width="43" customWidth="1"/>
  </cols>
  <sheetData>
    <row r="1" spans="1:6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</row>
    <row r="2" spans="1:61" x14ac:dyDescent="0.25">
      <c r="A2" s="42" t="s">
        <v>87</v>
      </c>
      <c r="B2" s="42">
        <v>1</v>
      </c>
      <c r="C2" s="42">
        <v>2</v>
      </c>
      <c r="D2" s="42">
        <v>3</v>
      </c>
      <c r="E2" s="42">
        <v>4</v>
      </c>
      <c r="F2" s="42">
        <v>5</v>
      </c>
      <c r="G2" s="42">
        <v>6</v>
      </c>
      <c r="H2" s="42">
        <v>7</v>
      </c>
      <c r="I2" s="42">
        <v>8</v>
      </c>
      <c r="J2" s="42">
        <v>9</v>
      </c>
      <c r="K2" s="42">
        <v>10</v>
      </c>
      <c r="L2" s="42">
        <v>11</v>
      </c>
      <c r="M2" s="42">
        <v>12</v>
      </c>
      <c r="N2" s="42">
        <v>1</v>
      </c>
      <c r="O2" s="42">
        <v>2</v>
      </c>
      <c r="P2" s="42">
        <v>3</v>
      </c>
      <c r="Q2" s="42">
        <v>4</v>
      </c>
      <c r="R2" s="42">
        <v>5</v>
      </c>
      <c r="S2" s="42">
        <v>6</v>
      </c>
      <c r="T2" s="42">
        <v>7</v>
      </c>
      <c r="U2" s="42">
        <v>8</v>
      </c>
      <c r="V2" s="42">
        <v>9</v>
      </c>
      <c r="W2" s="42">
        <v>10</v>
      </c>
      <c r="X2" s="42">
        <v>11</v>
      </c>
      <c r="Y2" s="42">
        <v>12</v>
      </c>
      <c r="Z2" s="42">
        <v>1</v>
      </c>
      <c r="AA2" s="42">
        <v>2</v>
      </c>
      <c r="AB2" s="42">
        <v>3</v>
      </c>
      <c r="AC2" s="42">
        <v>4</v>
      </c>
      <c r="AD2" s="42">
        <v>5</v>
      </c>
      <c r="AE2" s="42">
        <v>6</v>
      </c>
      <c r="AF2" s="42">
        <v>7</v>
      </c>
      <c r="AG2" s="42">
        <v>8</v>
      </c>
      <c r="AH2" s="42">
        <v>9</v>
      </c>
      <c r="AI2" s="42">
        <v>10</v>
      </c>
      <c r="AJ2" s="42">
        <v>11</v>
      </c>
      <c r="AK2" s="42">
        <v>12</v>
      </c>
      <c r="AL2" s="42">
        <v>1</v>
      </c>
      <c r="AM2" s="42">
        <v>2</v>
      </c>
      <c r="AN2" s="42">
        <v>3</v>
      </c>
      <c r="AO2" s="42">
        <v>4</v>
      </c>
      <c r="AP2" s="42">
        <v>5</v>
      </c>
      <c r="AQ2" s="42">
        <v>6</v>
      </c>
      <c r="AR2" s="42">
        <v>7</v>
      </c>
      <c r="AS2" s="42">
        <v>8</v>
      </c>
      <c r="AT2" s="42">
        <v>9</v>
      </c>
      <c r="AU2" s="42">
        <v>10</v>
      </c>
      <c r="AV2" s="42">
        <v>11</v>
      </c>
      <c r="AW2" s="42">
        <v>12</v>
      </c>
      <c r="AX2" s="42">
        <v>1</v>
      </c>
      <c r="AY2" s="42">
        <v>2</v>
      </c>
      <c r="AZ2" s="42">
        <v>3</v>
      </c>
      <c r="BA2" s="42">
        <v>4</v>
      </c>
      <c r="BB2" s="42">
        <v>5</v>
      </c>
      <c r="BC2" s="42">
        <v>6</v>
      </c>
      <c r="BD2" s="42">
        <v>7</v>
      </c>
      <c r="BE2" s="42">
        <v>8</v>
      </c>
      <c r="BF2" s="42">
        <v>9</v>
      </c>
      <c r="BG2" s="42">
        <v>10</v>
      </c>
      <c r="BH2" s="42">
        <v>11</v>
      </c>
      <c r="BI2" s="42">
        <v>12</v>
      </c>
    </row>
    <row r="3" spans="1:61" x14ac:dyDescent="0.25">
      <c r="A3" s="42" t="s">
        <v>50</v>
      </c>
      <c r="B3" s="42">
        <f>H5</f>
        <v>2020</v>
      </c>
      <c r="C3" s="42">
        <f>B3</f>
        <v>2020</v>
      </c>
      <c r="D3" s="42">
        <f t="shared" ref="D3:M3" si="0">C3</f>
        <v>2020</v>
      </c>
      <c r="E3" s="42">
        <f t="shared" si="0"/>
        <v>2020</v>
      </c>
      <c r="F3" s="42">
        <f t="shared" si="0"/>
        <v>2020</v>
      </c>
      <c r="G3" s="42">
        <f t="shared" si="0"/>
        <v>2020</v>
      </c>
      <c r="H3" s="42">
        <f t="shared" si="0"/>
        <v>2020</v>
      </c>
      <c r="I3" s="42">
        <f t="shared" si="0"/>
        <v>2020</v>
      </c>
      <c r="J3" s="42">
        <f t="shared" si="0"/>
        <v>2020</v>
      </c>
      <c r="K3" s="42">
        <f t="shared" si="0"/>
        <v>2020</v>
      </c>
      <c r="L3" s="42">
        <f t="shared" si="0"/>
        <v>2020</v>
      </c>
      <c r="M3" s="42">
        <f t="shared" si="0"/>
        <v>2020</v>
      </c>
      <c r="N3" s="42">
        <f>T5</f>
        <v>2021</v>
      </c>
      <c r="O3" s="42">
        <f>N3</f>
        <v>2021</v>
      </c>
      <c r="P3" s="42">
        <f t="shared" ref="P3:Y3" si="1">O3</f>
        <v>2021</v>
      </c>
      <c r="Q3" s="42">
        <f t="shared" si="1"/>
        <v>2021</v>
      </c>
      <c r="R3" s="42">
        <f t="shared" si="1"/>
        <v>2021</v>
      </c>
      <c r="S3" s="42">
        <f t="shared" si="1"/>
        <v>2021</v>
      </c>
      <c r="T3" s="42">
        <f t="shared" si="1"/>
        <v>2021</v>
      </c>
      <c r="U3" s="42">
        <f t="shared" si="1"/>
        <v>2021</v>
      </c>
      <c r="V3" s="42">
        <f t="shared" si="1"/>
        <v>2021</v>
      </c>
      <c r="W3" s="42">
        <f t="shared" si="1"/>
        <v>2021</v>
      </c>
      <c r="X3" s="42">
        <f t="shared" si="1"/>
        <v>2021</v>
      </c>
      <c r="Y3" s="42">
        <f t="shared" si="1"/>
        <v>2021</v>
      </c>
      <c r="Z3" s="42">
        <f>AF5</f>
        <v>2022</v>
      </c>
      <c r="AA3" s="42">
        <f>Z3</f>
        <v>2022</v>
      </c>
      <c r="AB3" s="42">
        <f t="shared" ref="AB3:AK3" si="2">AA3</f>
        <v>2022</v>
      </c>
      <c r="AC3" s="42">
        <f t="shared" si="2"/>
        <v>2022</v>
      </c>
      <c r="AD3" s="42">
        <f t="shared" si="2"/>
        <v>2022</v>
      </c>
      <c r="AE3" s="42">
        <f t="shared" si="2"/>
        <v>2022</v>
      </c>
      <c r="AF3" s="42">
        <f t="shared" si="2"/>
        <v>2022</v>
      </c>
      <c r="AG3" s="42">
        <f t="shared" si="2"/>
        <v>2022</v>
      </c>
      <c r="AH3" s="42">
        <f t="shared" si="2"/>
        <v>2022</v>
      </c>
      <c r="AI3" s="42">
        <f t="shared" si="2"/>
        <v>2022</v>
      </c>
      <c r="AJ3" s="42">
        <f t="shared" si="2"/>
        <v>2022</v>
      </c>
      <c r="AK3" s="42">
        <f t="shared" si="2"/>
        <v>2022</v>
      </c>
      <c r="AL3" s="42">
        <f>AR5</f>
        <v>2023</v>
      </c>
      <c r="AM3" s="42">
        <f>AL3</f>
        <v>2023</v>
      </c>
      <c r="AN3" s="42">
        <f t="shared" ref="AN3:AW3" si="3">AM3</f>
        <v>2023</v>
      </c>
      <c r="AO3" s="42">
        <f t="shared" si="3"/>
        <v>2023</v>
      </c>
      <c r="AP3" s="42">
        <f t="shared" si="3"/>
        <v>2023</v>
      </c>
      <c r="AQ3" s="42">
        <f t="shared" si="3"/>
        <v>2023</v>
      </c>
      <c r="AR3" s="42">
        <f t="shared" si="3"/>
        <v>2023</v>
      </c>
      <c r="AS3" s="42">
        <f t="shared" si="3"/>
        <v>2023</v>
      </c>
      <c r="AT3" s="42">
        <f t="shared" si="3"/>
        <v>2023</v>
      </c>
      <c r="AU3" s="42">
        <f t="shared" si="3"/>
        <v>2023</v>
      </c>
      <c r="AV3" s="42">
        <f t="shared" si="3"/>
        <v>2023</v>
      </c>
      <c r="AW3" s="42">
        <f t="shared" si="3"/>
        <v>2023</v>
      </c>
      <c r="AX3" s="42">
        <f>BD5</f>
        <v>2024</v>
      </c>
      <c r="AY3" s="42">
        <f>AX3</f>
        <v>2024</v>
      </c>
      <c r="AZ3" s="42">
        <f t="shared" ref="AZ3:BI3" si="4">AY3</f>
        <v>2024</v>
      </c>
      <c r="BA3" s="42">
        <f t="shared" si="4"/>
        <v>2024</v>
      </c>
      <c r="BB3" s="42">
        <f t="shared" si="4"/>
        <v>2024</v>
      </c>
      <c r="BC3" s="42">
        <f t="shared" si="4"/>
        <v>2024</v>
      </c>
      <c r="BD3" s="42">
        <f t="shared" si="4"/>
        <v>2024</v>
      </c>
      <c r="BE3" s="42">
        <f t="shared" si="4"/>
        <v>2024</v>
      </c>
      <c r="BF3" s="42">
        <f t="shared" si="4"/>
        <v>2024</v>
      </c>
      <c r="BG3" s="42">
        <f t="shared" si="4"/>
        <v>2024</v>
      </c>
      <c r="BH3" s="42">
        <f t="shared" si="4"/>
        <v>2024</v>
      </c>
      <c r="BI3" s="42">
        <f t="shared" si="4"/>
        <v>2024</v>
      </c>
    </row>
    <row r="4" spans="1:61" x14ac:dyDescent="0.25">
      <c r="A4" s="28" t="s">
        <v>339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 spans="1:61" x14ac:dyDescent="0.25">
      <c r="A5" s="35" t="s">
        <v>379</v>
      </c>
      <c r="B5" s="40"/>
      <c r="C5" s="40"/>
      <c r="D5" s="40"/>
      <c r="E5" s="40"/>
      <c r="F5" s="40"/>
      <c r="G5" s="40"/>
      <c r="H5" s="41">
        <f>Driver!C7</f>
        <v>2020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>
        <f>H5+1</f>
        <v>2021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>
        <f>T5+1</f>
        <v>2022</v>
      </c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1">
        <f>AF5+1</f>
        <v>2023</v>
      </c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1">
        <f>AR5+1</f>
        <v>2024</v>
      </c>
      <c r="BE5" s="40"/>
      <c r="BF5" s="40"/>
      <c r="BG5" s="40"/>
      <c r="BH5" s="40"/>
      <c r="BI5" s="40"/>
    </row>
    <row r="6" spans="1:61" x14ac:dyDescent="0.25">
      <c r="A6" s="10" t="s">
        <v>340</v>
      </c>
      <c r="B6" s="10" t="s">
        <v>361</v>
      </c>
      <c r="C6" s="10" t="s">
        <v>362</v>
      </c>
      <c r="D6" s="10" t="s">
        <v>363</v>
      </c>
      <c r="E6" s="10" t="s">
        <v>364</v>
      </c>
      <c r="F6" s="10" t="s">
        <v>365</v>
      </c>
      <c r="G6" s="10" t="s">
        <v>366</v>
      </c>
      <c r="H6" s="10" t="s">
        <v>367</v>
      </c>
      <c r="I6" s="10" t="s">
        <v>368</v>
      </c>
      <c r="J6" s="10" t="s">
        <v>369</v>
      </c>
      <c r="K6" s="10" t="s">
        <v>370</v>
      </c>
      <c r="L6" s="10" t="s">
        <v>371</v>
      </c>
      <c r="M6" s="10" t="s">
        <v>372</v>
      </c>
      <c r="N6" s="10" t="s">
        <v>361</v>
      </c>
      <c r="O6" s="10" t="s">
        <v>362</v>
      </c>
      <c r="P6" s="10" t="s">
        <v>363</v>
      </c>
      <c r="Q6" s="10" t="s">
        <v>364</v>
      </c>
      <c r="R6" s="10" t="s">
        <v>365</v>
      </c>
      <c r="S6" s="10" t="s">
        <v>366</v>
      </c>
      <c r="T6" s="10" t="s">
        <v>367</v>
      </c>
      <c r="U6" s="10" t="s">
        <v>368</v>
      </c>
      <c r="V6" s="10" t="s">
        <v>369</v>
      </c>
      <c r="W6" s="10" t="s">
        <v>370</v>
      </c>
      <c r="X6" s="10" t="s">
        <v>371</v>
      </c>
      <c r="Y6" s="10" t="s">
        <v>372</v>
      </c>
      <c r="Z6" s="10" t="s">
        <v>361</v>
      </c>
      <c r="AA6" s="10" t="s">
        <v>362</v>
      </c>
      <c r="AB6" s="10" t="s">
        <v>363</v>
      </c>
      <c r="AC6" s="10" t="s">
        <v>364</v>
      </c>
      <c r="AD6" s="10" t="s">
        <v>365</v>
      </c>
      <c r="AE6" s="10" t="s">
        <v>366</v>
      </c>
      <c r="AF6" s="10" t="s">
        <v>367</v>
      </c>
      <c r="AG6" s="10" t="s">
        <v>368</v>
      </c>
      <c r="AH6" s="10" t="s">
        <v>369</v>
      </c>
      <c r="AI6" s="10" t="s">
        <v>370</v>
      </c>
      <c r="AJ6" s="10" t="s">
        <v>371</v>
      </c>
      <c r="AK6" s="10" t="s">
        <v>372</v>
      </c>
      <c r="AL6" s="10" t="s">
        <v>361</v>
      </c>
      <c r="AM6" s="10" t="s">
        <v>362</v>
      </c>
      <c r="AN6" s="10" t="s">
        <v>363</v>
      </c>
      <c r="AO6" s="10" t="s">
        <v>364</v>
      </c>
      <c r="AP6" s="10" t="s">
        <v>365</v>
      </c>
      <c r="AQ6" s="10" t="s">
        <v>366</v>
      </c>
      <c r="AR6" s="10" t="s">
        <v>367</v>
      </c>
      <c r="AS6" s="10" t="s">
        <v>368</v>
      </c>
      <c r="AT6" s="10" t="s">
        <v>369</v>
      </c>
      <c r="AU6" s="10" t="s">
        <v>370</v>
      </c>
      <c r="AV6" s="10" t="s">
        <v>371</v>
      </c>
      <c r="AW6" s="10" t="s">
        <v>372</v>
      </c>
      <c r="AX6" s="10" t="s">
        <v>361</v>
      </c>
      <c r="AY6" s="10" t="s">
        <v>362</v>
      </c>
      <c r="AZ6" s="10" t="s">
        <v>363</v>
      </c>
      <c r="BA6" s="10" t="s">
        <v>364</v>
      </c>
      <c r="BB6" s="10" t="s">
        <v>365</v>
      </c>
      <c r="BC6" s="10" t="s">
        <v>366</v>
      </c>
      <c r="BD6" s="10" t="s">
        <v>367</v>
      </c>
      <c r="BE6" s="10" t="s">
        <v>368</v>
      </c>
      <c r="BF6" s="10" t="s">
        <v>369</v>
      </c>
      <c r="BG6" s="10" t="s">
        <v>370</v>
      </c>
      <c r="BH6" s="10" t="s">
        <v>371</v>
      </c>
      <c r="BI6" s="10" t="s">
        <v>372</v>
      </c>
    </row>
    <row r="7" spans="1:6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</row>
    <row r="8" spans="1:61" x14ac:dyDescent="0.25">
      <c r="A8" s="39" t="s">
        <v>380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</row>
    <row r="9" spans="1:61" x14ac:dyDescent="0.25">
      <c r="A9" s="30" t="s">
        <v>360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</row>
    <row r="10" spans="1:61" x14ac:dyDescent="0.25">
      <c r="A10" s="30" t="s">
        <v>398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</row>
    <row r="11" spans="1:61" x14ac:dyDescent="0.25">
      <c r="A11" s="30" t="s">
        <v>381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</row>
    <row r="12" spans="1:61" x14ac:dyDescent="0.25">
      <c r="A12" s="30" t="s">
        <v>382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25">
      <c r="A13" s="30" t="s">
        <v>383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</row>
    <row r="14" spans="1:61" x14ac:dyDescent="0.25">
      <c r="A14" s="30" t="s">
        <v>384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</row>
    <row r="15" spans="1:61" x14ac:dyDescent="0.25">
      <c r="A15" s="30" t="s">
        <v>385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</row>
    <row r="16" spans="1:6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</row>
    <row r="17" spans="1:61" x14ac:dyDescent="0.25">
      <c r="A17" s="39" t="s">
        <v>386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</row>
    <row r="18" spans="1:61" x14ac:dyDescent="0.25">
      <c r="A18" s="30" t="s">
        <v>387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</row>
    <row r="19" spans="1:61" x14ac:dyDescent="0.25">
      <c r="A19" s="30" t="s">
        <v>388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</row>
    <row r="20" spans="1:61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</row>
    <row r="21" spans="1:61" x14ac:dyDescent="0.25">
      <c r="A21" s="39" t="s">
        <v>389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</row>
    <row r="22" spans="1:61" x14ac:dyDescent="0.25">
      <c r="A22" s="30" t="s">
        <v>390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</row>
    <row r="23" spans="1:61" x14ac:dyDescent="0.25">
      <c r="A23" s="30" t="s">
        <v>391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</row>
    <row r="24" spans="1:61" x14ac:dyDescent="0.25">
      <c r="A24" s="30" t="s">
        <v>392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</row>
    <row r="25" spans="1:61" x14ac:dyDescent="0.25">
      <c r="A25" s="30" t="s">
        <v>393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</row>
    <row r="26" spans="1:61" x14ac:dyDescent="0.25">
      <c r="A26" s="30" t="s">
        <v>388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</row>
    <row r="27" spans="1:61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</row>
    <row r="28" spans="1:61" x14ac:dyDescent="0.25">
      <c r="A28" s="39" t="s">
        <v>394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</row>
    <row r="29" spans="1:61" x14ac:dyDescent="0.25">
      <c r="A29" s="30" t="s">
        <v>395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</row>
    <row r="30" spans="1:61" x14ac:dyDescent="0.25">
      <c r="A30" s="30" t="s">
        <v>396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</row>
    <row r="31" spans="1:61" x14ac:dyDescent="0.25">
      <c r="A31" s="30" t="s">
        <v>397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9A8F-95EA-4EE3-8121-4947A89D1EB3}">
  <sheetPr>
    <tabColor theme="9"/>
  </sheetPr>
  <dimension ref="A1:BI31"/>
  <sheetViews>
    <sheetView showGridLines="0" zoomScale="85" zoomScaleNormal="85" workbookViewId="0">
      <selection activeCell="S36" sqref="S36"/>
    </sheetView>
  </sheetViews>
  <sheetFormatPr defaultRowHeight="15" x14ac:dyDescent="0.25"/>
  <cols>
    <col min="1" max="1" width="43" customWidth="1"/>
  </cols>
  <sheetData>
    <row r="1" spans="1:6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</row>
    <row r="2" spans="1:61" x14ac:dyDescent="0.25">
      <c r="A2" s="42" t="s">
        <v>87</v>
      </c>
      <c r="B2" s="42">
        <v>1</v>
      </c>
      <c r="C2" s="42">
        <v>2</v>
      </c>
      <c r="D2" s="42">
        <v>3</v>
      </c>
      <c r="E2" s="42">
        <v>4</v>
      </c>
      <c r="F2" s="42">
        <v>5</v>
      </c>
      <c r="G2" s="42">
        <v>6</v>
      </c>
      <c r="H2" s="42">
        <v>7</v>
      </c>
      <c r="I2" s="42">
        <v>8</v>
      </c>
      <c r="J2" s="42">
        <v>9</v>
      </c>
      <c r="K2" s="42">
        <v>10</v>
      </c>
      <c r="L2" s="42">
        <v>11</v>
      </c>
      <c r="M2" s="42">
        <v>12</v>
      </c>
      <c r="N2" s="42">
        <v>1</v>
      </c>
      <c r="O2" s="42">
        <v>2</v>
      </c>
      <c r="P2" s="42">
        <v>3</v>
      </c>
      <c r="Q2" s="42">
        <v>4</v>
      </c>
      <c r="R2" s="42">
        <v>5</v>
      </c>
      <c r="S2" s="42">
        <v>6</v>
      </c>
      <c r="T2" s="42">
        <v>7</v>
      </c>
      <c r="U2" s="42">
        <v>8</v>
      </c>
      <c r="V2" s="42">
        <v>9</v>
      </c>
      <c r="W2" s="42">
        <v>10</v>
      </c>
      <c r="X2" s="42">
        <v>11</v>
      </c>
      <c r="Y2" s="42">
        <v>12</v>
      </c>
      <c r="Z2" s="42">
        <v>1</v>
      </c>
      <c r="AA2" s="42">
        <v>2</v>
      </c>
      <c r="AB2" s="42">
        <v>3</v>
      </c>
      <c r="AC2" s="42">
        <v>4</v>
      </c>
      <c r="AD2" s="42">
        <v>5</v>
      </c>
      <c r="AE2" s="42">
        <v>6</v>
      </c>
      <c r="AF2" s="42">
        <v>7</v>
      </c>
      <c r="AG2" s="42">
        <v>8</v>
      </c>
      <c r="AH2" s="42">
        <v>9</v>
      </c>
      <c r="AI2" s="42">
        <v>10</v>
      </c>
      <c r="AJ2" s="42">
        <v>11</v>
      </c>
      <c r="AK2" s="42">
        <v>12</v>
      </c>
      <c r="AL2" s="42">
        <v>1</v>
      </c>
      <c r="AM2" s="42">
        <v>2</v>
      </c>
      <c r="AN2" s="42">
        <v>3</v>
      </c>
      <c r="AO2" s="42">
        <v>4</v>
      </c>
      <c r="AP2" s="42">
        <v>5</v>
      </c>
      <c r="AQ2" s="42">
        <v>6</v>
      </c>
      <c r="AR2" s="42">
        <v>7</v>
      </c>
      <c r="AS2" s="42">
        <v>8</v>
      </c>
      <c r="AT2" s="42">
        <v>9</v>
      </c>
      <c r="AU2" s="42">
        <v>10</v>
      </c>
      <c r="AV2" s="42">
        <v>11</v>
      </c>
      <c r="AW2" s="42">
        <v>12</v>
      </c>
      <c r="AX2" s="42">
        <v>1</v>
      </c>
      <c r="AY2" s="42">
        <v>2</v>
      </c>
      <c r="AZ2" s="42">
        <v>3</v>
      </c>
      <c r="BA2" s="42">
        <v>4</v>
      </c>
      <c r="BB2" s="42">
        <v>5</v>
      </c>
      <c r="BC2" s="42">
        <v>6</v>
      </c>
      <c r="BD2" s="42">
        <v>7</v>
      </c>
      <c r="BE2" s="42">
        <v>8</v>
      </c>
      <c r="BF2" s="42">
        <v>9</v>
      </c>
      <c r="BG2" s="42">
        <v>10</v>
      </c>
      <c r="BH2" s="42">
        <v>11</v>
      </c>
      <c r="BI2" s="42">
        <v>12</v>
      </c>
    </row>
    <row r="3" spans="1:61" x14ac:dyDescent="0.25">
      <c r="A3" s="42" t="s">
        <v>50</v>
      </c>
      <c r="B3" s="42">
        <f>H5</f>
        <v>2020</v>
      </c>
      <c r="C3" s="42">
        <f>B3</f>
        <v>2020</v>
      </c>
      <c r="D3" s="42">
        <f t="shared" ref="D3:M3" si="0">C3</f>
        <v>2020</v>
      </c>
      <c r="E3" s="42">
        <f t="shared" si="0"/>
        <v>2020</v>
      </c>
      <c r="F3" s="42">
        <f t="shared" si="0"/>
        <v>2020</v>
      </c>
      <c r="G3" s="42">
        <f t="shared" si="0"/>
        <v>2020</v>
      </c>
      <c r="H3" s="42">
        <f t="shared" si="0"/>
        <v>2020</v>
      </c>
      <c r="I3" s="42">
        <f t="shared" si="0"/>
        <v>2020</v>
      </c>
      <c r="J3" s="42">
        <f t="shared" si="0"/>
        <v>2020</v>
      </c>
      <c r="K3" s="42">
        <f t="shared" si="0"/>
        <v>2020</v>
      </c>
      <c r="L3" s="42">
        <f t="shared" si="0"/>
        <v>2020</v>
      </c>
      <c r="M3" s="42">
        <f t="shared" si="0"/>
        <v>2020</v>
      </c>
      <c r="N3" s="42">
        <f>T5</f>
        <v>2021</v>
      </c>
      <c r="O3" s="42">
        <f>N3</f>
        <v>2021</v>
      </c>
      <c r="P3" s="42">
        <f t="shared" ref="P3:Y3" si="1">O3</f>
        <v>2021</v>
      </c>
      <c r="Q3" s="42">
        <f t="shared" si="1"/>
        <v>2021</v>
      </c>
      <c r="R3" s="42">
        <f t="shared" si="1"/>
        <v>2021</v>
      </c>
      <c r="S3" s="42">
        <f t="shared" si="1"/>
        <v>2021</v>
      </c>
      <c r="T3" s="42">
        <f t="shared" si="1"/>
        <v>2021</v>
      </c>
      <c r="U3" s="42">
        <f t="shared" si="1"/>
        <v>2021</v>
      </c>
      <c r="V3" s="42">
        <f t="shared" si="1"/>
        <v>2021</v>
      </c>
      <c r="W3" s="42">
        <f t="shared" si="1"/>
        <v>2021</v>
      </c>
      <c r="X3" s="42">
        <f t="shared" si="1"/>
        <v>2021</v>
      </c>
      <c r="Y3" s="42">
        <f t="shared" si="1"/>
        <v>2021</v>
      </c>
      <c r="Z3" s="42">
        <f>AF5</f>
        <v>2022</v>
      </c>
      <c r="AA3" s="42">
        <f>Z3</f>
        <v>2022</v>
      </c>
      <c r="AB3" s="42">
        <f t="shared" ref="AB3:AK3" si="2">AA3</f>
        <v>2022</v>
      </c>
      <c r="AC3" s="42">
        <f t="shared" si="2"/>
        <v>2022</v>
      </c>
      <c r="AD3" s="42">
        <f t="shared" si="2"/>
        <v>2022</v>
      </c>
      <c r="AE3" s="42">
        <f t="shared" si="2"/>
        <v>2022</v>
      </c>
      <c r="AF3" s="42">
        <f t="shared" si="2"/>
        <v>2022</v>
      </c>
      <c r="AG3" s="42">
        <f t="shared" si="2"/>
        <v>2022</v>
      </c>
      <c r="AH3" s="42">
        <f t="shared" si="2"/>
        <v>2022</v>
      </c>
      <c r="AI3" s="42">
        <f t="shared" si="2"/>
        <v>2022</v>
      </c>
      <c r="AJ3" s="42">
        <f t="shared" si="2"/>
        <v>2022</v>
      </c>
      <c r="AK3" s="42">
        <f t="shared" si="2"/>
        <v>2022</v>
      </c>
      <c r="AL3" s="42">
        <f>AR5</f>
        <v>2023</v>
      </c>
      <c r="AM3" s="42">
        <f>AL3</f>
        <v>2023</v>
      </c>
      <c r="AN3" s="42">
        <f t="shared" ref="AN3:AW3" si="3">AM3</f>
        <v>2023</v>
      </c>
      <c r="AO3" s="42">
        <f t="shared" si="3"/>
        <v>2023</v>
      </c>
      <c r="AP3" s="42">
        <f t="shared" si="3"/>
        <v>2023</v>
      </c>
      <c r="AQ3" s="42">
        <f t="shared" si="3"/>
        <v>2023</v>
      </c>
      <c r="AR3" s="42">
        <f t="shared" si="3"/>
        <v>2023</v>
      </c>
      <c r="AS3" s="42">
        <f t="shared" si="3"/>
        <v>2023</v>
      </c>
      <c r="AT3" s="42">
        <f t="shared" si="3"/>
        <v>2023</v>
      </c>
      <c r="AU3" s="42">
        <f t="shared" si="3"/>
        <v>2023</v>
      </c>
      <c r="AV3" s="42">
        <f t="shared" si="3"/>
        <v>2023</v>
      </c>
      <c r="AW3" s="42">
        <f t="shared" si="3"/>
        <v>2023</v>
      </c>
      <c r="AX3" s="42">
        <f>BD5</f>
        <v>2024</v>
      </c>
      <c r="AY3" s="42">
        <f>AX3</f>
        <v>2024</v>
      </c>
      <c r="AZ3" s="42">
        <f t="shared" ref="AZ3:BI3" si="4">AY3</f>
        <v>2024</v>
      </c>
      <c r="BA3" s="42">
        <f t="shared" si="4"/>
        <v>2024</v>
      </c>
      <c r="BB3" s="42">
        <f t="shared" si="4"/>
        <v>2024</v>
      </c>
      <c r="BC3" s="42">
        <f t="shared" si="4"/>
        <v>2024</v>
      </c>
      <c r="BD3" s="42">
        <f t="shared" si="4"/>
        <v>2024</v>
      </c>
      <c r="BE3" s="42">
        <f t="shared" si="4"/>
        <v>2024</v>
      </c>
      <c r="BF3" s="42">
        <f t="shared" si="4"/>
        <v>2024</v>
      </c>
      <c r="BG3" s="42">
        <f t="shared" si="4"/>
        <v>2024</v>
      </c>
      <c r="BH3" s="42">
        <f t="shared" si="4"/>
        <v>2024</v>
      </c>
      <c r="BI3" s="42">
        <f t="shared" si="4"/>
        <v>2024</v>
      </c>
    </row>
    <row r="4" spans="1:61" x14ac:dyDescent="0.25">
      <c r="A4" s="28" t="s">
        <v>339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 spans="1:61" x14ac:dyDescent="0.25">
      <c r="A5" s="35" t="s">
        <v>379</v>
      </c>
      <c r="B5" s="40"/>
      <c r="C5" s="40"/>
      <c r="D5" s="40"/>
      <c r="E5" s="40"/>
      <c r="F5" s="40"/>
      <c r="G5" s="40"/>
      <c r="H5" s="41">
        <f>Driver!C7</f>
        <v>2020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>
        <f>H5+1</f>
        <v>2021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>
        <f>T5+1</f>
        <v>2022</v>
      </c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1">
        <f>AF5+1</f>
        <v>2023</v>
      </c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1">
        <f>AR5+1</f>
        <v>2024</v>
      </c>
      <c r="BE5" s="40"/>
      <c r="BF5" s="40"/>
      <c r="BG5" s="40"/>
      <c r="BH5" s="40"/>
      <c r="BI5" s="40"/>
    </row>
    <row r="6" spans="1:61" x14ac:dyDescent="0.25">
      <c r="A6" s="10" t="s">
        <v>340</v>
      </c>
      <c r="B6" s="10" t="s">
        <v>361</v>
      </c>
      <c r="C6" s="10" t="s">
        <v>362</v>
      </c>
      <c r="D6" s="10" t="s">
        <v>363</v>
      </c>
      <c r="E6" s="10" t="s">
        <v>364</v>
      </c>
      <c r="F6" s="10" t="s">
        <v>365</v>
      </c>
      <c r="G6" s="10" t="s">
        <v>366</v>
      </c>
      <c r="H6" s="10" t="s">
        <v>367</v>
      </c>
      <c r="I6" s="10" t="s">
        <v>368</v>
      </c>
      <c r="J6" s="10" t="s">
        <v>369</v>
      </c>
      <c r="K6" s="10" t="s">
        <v>370</v>
      </c>
      <c r="L6" s="10" t="s">
        <v>371</v>
      </c>
      <c r="M6" s="10" t="s">
        <v>372</v>
      </c>
      <c r="N6" s="10" t="s">
        <v>361</v>
      </c>
      <c r="O6" s="10" t="s">
        <v>362</v>
      </c>
      <c r="P6" s="10" t="s">
        <v>363</v>
      </c>
      <c r="Q6" s="10" t="s">
        <v>364</v>
      </c>
      <c r="R6" s="10" t="s">
        <v>365</v>
      </c>
      <c r="S6" s="10" t="s">
        <v>366</v>
      </c>
      <c r="T6" s="10" t="s">
        <v>367</v>
      </c>
      <c r="U6" s="10" t="s">
        <v>368</v>
      </c>
      <c r="V6" s="10" t="s">
        <v>369</v>
      </c>
      <c r="W6" s="10" t="s">
        <v>370</v>
      </c>
      <c r="X6" s="10" t="s">
        <v>371</v>
      </c>
      <c r="Y6" s="10" t="s">
        <v>372</v>
      </c>
      <c r="Z6" s="10" t="s">
        <v>361</v>
      </c>
      <c r="AA6" s="10" t="s">
        <v>362</v>
      </c>
      <c r="AB6" s="10" t="s">
        <v>363</v>
      </c>
      <c r="AC6" s="10" t="s">
        <v>364</v>
      </c>
      <c r="AD6" s="10" t="s">
        <v>365</v>
      </c>
      <c r="AE6" s="10" t="s">
        <v>366</v>
      </c>
      <c r="AF6" s="10" t="s">
        <v>367</v>
      </c>
      <c r="AG6" s="10" t="s">
        <v>368</v>
      </c>
      <c r="AH6" s="10" t="s">
        <v>369</v>
      </c>
      <c r="AI6" s="10" t="s">
        <v>370</v>
      </c>
      <c r="AJ6" s="10" t="s">
        <v>371</v>
      </c>
      <c r="AK6" s="10" t="s">
        <v>372</v>
      </c>
      <c r="AL6" s="10" t="s">
        <v>361</v>
      </c>
      <c r="AM6" s="10" t="s">
        <v>362</v>
      </c>
      <c r="AN6" s="10" t="s">
        <v>363</v>
      </c>
      <c r="AO6" s="10" t="s">
        <v>364</v>
      </c>
      <c r="AP6" s="10" t="s">
        <v>365</v>
      </c>
      <c r="AQ6" s="10" t="s">
        <v>366</v>
      </c>
      <c r="AR6" s="10" t="s">
        <v>367</v>
      </c>
      <c r="AS6" s="10" t="s">
        <v>368</v>
      </c>
      <c r="AT6" s="10" t="s">
        <v>369</v>
      </c>
      <c r="AU6" s="10" t="s">
        <v>370</v>
      </c>
      <c r="AV6" s="10" t="s">
        <v>371</v>
      </c>
      <c r="AW6" s="10" t="s">
        <v>372</v>
      </c>
      <c r="AX6" s="10" t="s">
        <v>361</v>
      </c>
      <c r="AY6" s="10" t="s">
        <v>362</v>
      </c>
      <c r="AZ6" s="10" t="s">
        <v>363</v>
      </c>
      <c r="BA6" s="10" t="s">
        <v>364</v>
      </c>
      <c r="BB6" s="10" t="s">
        <v>365</v>
      </c>
      <c r="BC6" s="10" t="s">
        <v>366</v>
      </c>
      <c r="BD6" s="10" t="s">
        <v>367</v>
      </c>
      <c r="BE6" s="10" t="s">
        <v>368</v>
      </c>
      <c r="BF6" s="10" t="s">
        <v>369</v>
      </c>
      <c r="BG6" s="10" t="s">
        <v>370</v>
      </c>
      <c r="BH6" s="10" t="s">
        <v>371</v>
      </c>
      <c r="BI6" s="10" t="s">
        <v>372</v>
      </c>
    </row>
    <row r="7" spans="1:6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</row>
    <row r="8" spans="1:61" x14ac:dyDescent="0.25">
      <c r="A8" s="39" t="s">
        <v>380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</row>
    <row r="9" spans="1:61" x14ac:dyDescent="0.25">
      <c r="A9" s="30" t="s">
        <v>360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</row>
    <row r="10" spans="1:61" x14ac:dyDescent="0.25">
      <c r="A10" s="30" t="s">
        <v>398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</row>
    <row r="11" spans="1:61" x14ac:dyDescent="0.25">
      <c r="A11" s="30" t="s">
        <v>381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</row>
    <row r="12" spans="1:61" x14ac:dyDescent="0.25">
      <c r="A12" s="30" t="s">
        <v>382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25">
      <c r="A13" s="30" t="s">
        <v>383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</row>
    <row r="14" spans="1:61" x14ac:dyDescent="0.25">
      <c r="A14" s="30" t="s">
        <v>384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</row>
    <row r="15" spans="1:61" x14ac:dyDescent="0.25">
      <c r="A15" s="30" t="s">
        <v>385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</row>
    <row r="16" spans="1:6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</row>
    <row r="17" spans="1:61" x14ac:dyDescent="0.25">
      <c r="A17" s="39" t="s">
        <v>386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</row>
    <row r="18" spans="1:61" x14ac:dyDescent="0.25">
      <c r="A18" s="30" t="s">
        <v>387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</row>
    <row r="19" spans="1:61" x14ac:dyDescent="0.25">
      <c r="A19" s="30" t="s">
        <v>388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</row>
    <row r="20" spans="1:61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</row>
    <row r="21" spans="1:61" x14ac:dyDescent="0.25">
      <c r="A21" s="39" t="s">
        <v>389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</row>
    <row r="22" spans="1:61" x14ac:dyDescent="0.25">
      <c r="A22" s="30" t="s">
        <v>390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</row>
    <row r="23" spans="1:61" x14ac:dyDescent="0.25">
      <c r="A23" s="30" t="s">
        <v>391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</row>
    <row r="24" spans="1:61" x14ac:dyDescent="0.25">
      <c r="A24" s="30" t="s">
        <v>392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</row>
    <row r="25" spans="1:61" x14ac:dyDescent="0.25">
      <c r="A25" s="30" t="s">
        <v>393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</row>
    <row r="26" spans="1:61" x14ac:dyDescent="0.25">
      <c r="A26" s="30" t="s">
        <v>388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</row>
    <row r="27" spans="1:61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</row>
    <row r="28" spans="1:61" x14ac:dyDescent="0.25">
      <c r="A28" s="39" t="s">
        <v>394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</row>
    <row r="29" spans="1:61" x14ac:dyDescent="0.25">
      <c r="A29" s="30" t="s">
        <v>395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</row>
    <row r="30" spans="1:61" x14ac:dyDescent="0.25">
      <c r="A30" s="30" t="s">
        <v>396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</row>
    <row r="31" spans="1:61" x14ac:dyDescent="0.25">
      <c r="A31" s="30" t="s">
        <v>397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D6D1-3F38-455D-B516-DBB66041294F}">
  <sheetPr>
    <tabColor theme="9"/>
  </sheetPr>
  <dimension ref="A1:BI6"/>
  <sheetViews>
    <sheetView showGridLines="0" zoomScale="70" zoomScaleNormal="70" workbookViewId="0">
      <selection activeCell="P15" sqref="P15"/>
    </sheetView>
  </sheetViews>
  <sheetFormatPr defaultRowHeight="15" x14ac:dyDescent="0.25"/>
  <cols>
    <col min="1" max="61" width="14.28515625" customWidth="1"/>
  </cols>
  <sheetData>
    <row r="1" spans="1:6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</row>
    <row r="2" spans="1:61" x14ac:dyDescent="0.25">
      <c r="A2" s="42" t="s">
        <v>87</v>
      </c>
      <c r="B2" s="42">
        <v>1</v>
      </c>
      <c r="C2" s="42">
        <v>2</v>
      </c>
      <c r="D2" s="42">
        <v>3</v>
      </c>
      <c r="E2" s="42">
        <v>4</v>
      </c>
      <c r="F2" s="42">
        <v>5</v>
      </c>
      <c r="G2" s="42">
        <v>6</v>
      </c>
      <c r="H2" s="42">
        <v>7</v>
      </c>
      <c r="I2" s="42">
        <v>8</v>
      </c>
      <c r="J2" s="42">
        <v>9</v>
      </c>
      <c r="K2" s="42">
        <v>10</v>
      </c>
      <c r="L2" s="42">
        <v>11</v>
      </c>
      <c r="M2" s="42">
        <v>12</v>
      </c>
      <c r="N2" s="42">
        <v>1</v>
      </c>
      <c r="O2" s="42">
        <v>2</v>
      </c>
      <c r="P2" s="42">
        <v>3</v>
      </c>
      <c r="Q2" s="42">
        <v>4</v>
      </c>
      <c r="R2" s="42">
        <v>5</v>
      </c>
      <c r="S2" s="42">
        <v>6</v>
      </c>
      <c r="T2" s="42">
        <v>7</v>
      </c>
      <c r="U2" s="42">
        <v>8</v>
      </c>
      <c r="V2" s="42">
        <v>9</v>
      </c>
      <c r="W2" s="42">
        <v>10</v>
      </c>
      <c r="X2" s="42">
        <v>11</v>
      </c>
      <c r="Y2" s="42">
        <v>12</v>
      </c>
      <c r="Z2" s="42">
        <v>1</v>
      </c>
      <c r="AA2" s="42">
        <v>2</v>
      </c>
      <c r="AB2" s="42">
        <v>3</v>
      </c>
      <c r="AC2" s="42">
        <v>4</v>
      </c>
      <c r="AD2" s="42">
        <v>5</v>
      </c>
      <c r="AE2" s="42">
        <v>6</v>
      </c>
      <c r="AF2" s="42">
        <v>7</v>
      </c>
      <c r="AG2" s="42">
        <v>8</v>
      </c>
      <c r="AH2" s="42">
        <v>9</v>
      </c>
      <c r="AI2" s="42">
        <v>10</v>
      </c>
      <c r="AJ2" s="42">
        <v>11</v>
      </c>
      <c r="AK2" s="42">
        <v>12</v>
      </c>
      <c r="AL2" s="42">
        <v>1</v>
      </c>
      <c r="AM2" s="42">
        <v>2</v>
      </c>
      <c r="AN2" s="42">
        <v>3</v>
      </c>
      <c r="AO2" s="42">
        <v>4</v>
      </c>
      <c r="AP2" s="42">
        <v>5</v>
      </c>
      <c r="AQ2" s="42">
        <v>6</v>
      </c>
      <c r="AR2" s="42">
        <v>7</v>
      </c>
      <c r="AS2" s="42">
        <v>8</v>
      </c>
      <c r="AT2" s="42">
        <v>9</v>
      </c>
      <c r="AU2" s="42">
        <v>10</v>
      </c>
      <c r="AV2" s="42">
        <v>11</v>
      </c>
      <c r="AW2" s="42">
        <v>12</v>
      </c>
      <c r="AX2" s="42">
        <v>1</v>
      </c>
      <c r="AY2" s="42">
        <v>2</v>
      </c>
      <c r="AZ2" s="42">
        <v>3</v>
      </c>
      <c r="BA2" s="42">
        <v>4</v>
      </c>
      <c r="BB2" s="42">
        <v>5</v>
      </c>
      <c r="BC2" s="42">
        <v>6</v>
      </c>
      <c r="BD2" s="42">
        <v>7</v>
      </c>
      <c r="BE2" s="42">
        <v>8</v>
      </c>
      <c r="BF2" s="42">
        <v>9</v>
      </c>
      <c r="BG2" s="42">
        <v>10</v>
      </c>
      <c r="BH2" s="42">
        <v>11</v>
      </c>
      <c r="BI2" s="42">
        <v>12</v>
      </c>
    </row>
    <row r="3" spans="1:61" x14ac:dyDescent="0.25">
      <c r="A3" s="42" t="s">
        <v>50</v>
      </c>
      <c r="B3" s="42">
        <f>H5</f>
        <v>2020</v>
      </c>
      <c r="C3" s="42">
        <f>B3</f>
        <v>2020</v>
      </c>
      <c r="D3" s="42">
        <f t="shared" ref="D3:M3" si="0">C3</f>
        <v>2020</v>
      </c>
      <c r="E3" s="42">
        <f t="shared" si="0"/>
        <v>2020</v>
      </c>
      <c r="F3" s="42">
        <f t="shared" si="0"/>
        <v>2020</v>
      </c>
      <c r="G3" s="42">
        <f t="shared" si="0"/>
        <v>2020</v>
      </c>
      <c r="H3" s="42">
        <f t="shared" si="0"/>
        <v>2020</v>
      </c>
      <c r="I3" s="42">
        <f t="shared" si="0"/>
        <v>2020</v>
      </c>
      <c r="J3" s="42">
        <f t="shared" si="0"/>
        <v>2020</v>
      </c>
      <c r="K3" s="42">
        <f t="shared" si="0"/>
        <v>2020</v>
      </c>
      <c r="L3" s="42">
        <f t="shared" si="0"/>
        <v>2020</v>
      </c>
      <c r="M3" s="42">
        <f t="shared" si="0"/>
        <v>2020</v>
      </c>
      <c r="N3" s="42">
        <f>T5</f>
        <v>2021</v>
      </c>
      <c r="O3" s="42">
        <f>N3</f>
        <v>2021</v>
      </c>
      <c r="P3" s="42">
        <f t="shared" ref="P3:Y3" si="1">O3</f>
        <v>2021</v>
      </c>
      <c r="Q3" s="42">
        <f t="shared" si="1"/>
        <v>2021</v>
      </c>
      <c r="R3" s="42">
        <f t="shared" si="1"/>
        <v>2021</v>
      </c>
      <c r="S3" s="42">
        <f t="shared" si="1"/>
        <v>2021</v>
      </c>
      <c r="T3" s="42">
        <f t="shared" si="1"/>
        <v>2021</v>
      </c>
      <c r="U3" s="42">
        <f t="shared" si="1"/>
        <v>2021</v>
      </c>
      <c r="V3" s="42">
        <f t="shared" si="1"/>
        <v>2021</v>
      </c>
      <c r="W3" s="42">
        <f t="shared" si="1"/>
        <v>2021</v>
      </c>
      <c r="X3" s="42">
        <f t="shared" si="1"/>
        <v>2021</v>
      </c>
      <c r="Y3" s="42">
        <f t="shared" si="1"/>
        <v>2021</v>
      </c>
      <c r="Z3" s="42">
        <f>AF5</f>
        <v>2022</v>
      </c>
      <c r="AA3" s="42">
        <f>Z3</f>
        <v>2022</v>
      </c>
      <c r="AB3" s="42">
        <f t="shared" ref="AB3:AK3" si="2">AA3</f>
        <v>2022</v>
      </c>
      <c r="AC3" s="42">
        <f t="shared" si="2"/>
        <v>2022</v>
      </c>
      <c r="AD3" s="42">
        <f t="shared" si="2"/>
        <v>2022</v>
      </c>
      <c r="AE3" s="42">
        <f t="shared" si="2"/>
        <v>2022</v>
      </c>
      <c r="AF3" s="42">
        <f t="shared" si="2"/>
        <v>2022</v>
      </c>
      <c r="AG3" s="42">
        <f t="shared" si="2"/>
        <v>2022</v>
      </c>
      <c r="AH3" s="42">
        <f t="shared" si="2"/>
        <v>2022</v>
      </c>
      <c r="AI3" s="42">
        <f t="shared" si="2"/>
        <v>2022</v>
      </c>
      <c r="AJ3" s="42">
        <f t="shared" si="2"/>
        <v>2022</v>
      </c>
      <c r="AK3" s="42">
        <f t="shared" si="2"/>
        <v>2022</v>
      </c>
      <c r="AL3" s="42">
        <f>AR5</f>
        <v>2023</v>
      </c>
      <c r="AM3" s="42">
        <f>AL3</f>
        <v>2023</v>
      </c>
      <c r="AN3" s="42">
        <f t="shared" ref="AN3:AW3" si="3">AM3</f>
        <v>2023</v>
      </c>
      <c r="AO3" s="42">
        <f t="shared" si="3"/>
        <v>2023</v>
      </c>
      <c r="AP3" s="42">
        <f t="shared" si="3"/>
        <v>2023</v>
      </c>
      <c r="AQ3" s="42">
        <f t="shared" si="3"/>
        <v>2023</v>
      </c>
      <c r="AR3" s="42">
        <f t="shared" si="3"/>
        <v>2023</v>
      </c>
      <c r="AS3" s="42">
        <f t="shared" si="3"/>
        <v>2023</v>
      </c>
      <c r="AT3" s="42">
        <f t="shared" si="3"/>
        <v>2023</v>
      </c>
      <c r="AU3" s="42">
        <f t="shared" si="3"/>
        <v>2023</v>
      </c>
      <c r="AV3" s="42">
        <f t="shared" si="3"/>
        <v>2023</v>
      </c>
      <c r="AW3" s="42">
        <f t="shared" si="3"/>
        <v>2023</v>
      </c>
      <c r="AX3" s="42">
        <f>BD5</f>
        <v>2024</v>
      </c>
      <c r="AY3" s="42">
        <f>AX3</f>
        <v>2024</v>
      </c>
      <c r="AZ3" s="42">
        <f t="shared" ref="AZ3:BI3" si="4">AY3</f>
        <v>2024</v>
      </c>
      <c r="BA3" s="42">
        <f t="shared" si="4"/>
        <v>2024</v>
      </c>
      <c r="BB3" s="42">
        <f t="shared" si="4"/>
        <v>2024</v>
      </c>
      <c r="BC3" s="42">
        <f t="shared" si="4"/>
        <v>2024</v>
      </c>
      <c r="BD3" s="42">
        <f t="shared" si="4"/>
        <v>2024</v>
      </c>
      <c r="BE3" s="42">
        <f t="shared" si="4"/>
        <v>2024</v>
      </c>
      <c r="BF3" s="42">
        <f t="shared" si="4"/>
        <v>2024</v>
      </c>
      <c r="BG3" s="42">
        <f t="shared" si="4"/>
        <v>2024</v>
      </c>
      <c r="BH3" s="42">
        <f t="shared" si="4"/>
        <v>2024</v>
      </c>
      <c r="BI3" s="42">
        <f t="shared" si="4"/>
        <v>2024</v>
      </c>
    </row>
    <row r="4" spans="1:61" x14ac:dyDescent="0.25">
      <c r="A4" s="28" t="s">
        <v>339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 spans="1:61" x14ac:dyDescent="0.25">
      <c r="A5" s="35" t="s">
        <v>379</v>
      </c>
      <c r="B5" s="40"/>
      <c r="C5" s="40"/>
      <c r="D5" s="40"/>
      <c r="E5" s="40"/>
      <c r="F5" s="40"/>
      <c r="G5" s="40"/>
      <c r="H5" s="41">
        <f>Driver!C7</f>
        <v>2020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>
        <f>H5+1</f>
        <v>2021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>
        <f>T5+1</f>
        <v>2022</v>
      </c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1">
        <f>AF5+1</f>
        <v>2023</v>
      </c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1">
        <f>AR5+1</f>
        <v>2024</v>
      </c>
      <c r="BE5" s="40"/>
      <c r="BF5" s="40"/>
      <c r="BG5" s="40"/>
      <c r="BH5" s="40"/>
      <c r="BI5" s="40"/>
    </row>
    <row r="6" spans="1:61" x14ac:dyDescent="0.25">
      <c r="A6" s="10" t="s">
        <v>340</v>
      </c>
      <c r="B6" s="10" t="s">
        <v>361</v>
      </c>
      <c r="C6" s="10" t="s">
        <v>362</v>
      </c>
      <c r="D6" s="10" t="s">
        <v>363</v>
      </c>
      <c r="E6" s="10" t="s">
        <v>364</v>
      </c>
      <c r="F6" s="10" t="s">
        <v>365</v>
      </c>
      <c r="G6" s="10" t="s">
        <v>366</v>
      </c>
      <c r="H6" s="10" t="s">
        <v>367</v>
      </c>
      <c r="I6" s="10" t="s">
        <v>368</v>
      </c>
      <c r="J6" s="10" t="s">
        <v>369</v>
      </c>
      <c r="K6" s="10" t="s">
        <v>370</v>
      </c>
      <c r="L6" s="10" t="s">
        <v>371</v>
      </c>
      <c r="M6" s="10" t="s">
        <v>372</v>
      </c>
      <c r="N6" s="10" t="s">
        <v>361</v>
      </c>
      <c r="O6" s="10" t="s">
        <v>362</v>
      </c>
      <c r="P6" s="10" t="s">
        <v>363</v>
      </c>
      <c r="Q6" s="10" t="s">
        <v>364</v>
      </c>
      <c r="R6" s="10" t="s">
        <v>365</v>
      </c>
      <c r="S6" s="10" t="s">
        <v>366</v>
      </c>
      <c r="T6" s="10" t="s">
        <v>367</v>
      </c>
      <c r="U6" s="10" t="s">
        <v>368</v>
      </c>
      <c r="V6" s="10" t="s">
        <v>369</v>
      </c>
      <c r="W6" s="10" t="s">
        <v>370</v>
      </c>
      <c r="X6" s="10" t="s">
        <v>371</v>
      </c>
      <c r="Y6" s="10" t="s">
        <v>372</v>
      </c>
      <c r="Z6" s="10" t="s">
        <v>361</v>
      </c>
      <c r="AA6" s="10" t="s">
        <v>362</v>
      </c>
      <c r="AB6" s="10" t="s">
        <v>363</v>
      </c>
      <c r="AC6" s="10" t="s">
        <v>364</v>
      </c>
      <c r="AD6" s="10" t="s">
        <v>365</v>
      </c>
      <c r="AE6" s="10" t="s">
        <v>366</v>
      </c>
      <c r="AF6" s="10" t="s">
        <v>367</v>
      </c>
      <c r="AG6" s="10" t="s">
        <v>368</v>
      </c>
      <c r="AH6" s="10" t="s">
        <v>369</v>
      </c>
      <c r="AI6" s="10" t="s">
        <v>370</v>
      </c>
      <c r="AJ6" s="10" t="s">
        <v>371</v>
      </c>
      <c r="AK6" s="10" t="s">
        <v>372</v>
      </c>
      <c r="AL6" s="10" t="s">
        <v>361</v>
      </c>
      <c r="AM6" s="10" t="s">
        <v>362</v>
      </c>
      <c r="AN6" s="10" t="s">
        <v>363</v>
      </c>
      <c r="AO6" s="10" t="s">
        <v>364</v>
      </c>
      <c r="AP6" s="10" t="s">
        <v>365</v>
      </c>
      <c r="AQ6" s="10" t="s">
        <v>366</v>
      </c>
      <c r="AR6" s="10" t="s">
        <v>367</v>
      </c>
      <c r="AS6" s="10" t="s">
        <v>368</v>
      </c>
      <c r="AT6" s="10" t="s">
        <v>369</v>
      </c>
      <c r="AU6" s="10" t="s">
        <v>370</v>
      </c>
      <c r="AV6" s="10" t="s">
        <v>371</v>
      </c>
      <c r="AW6" s="10" t="s">
        <v>372</v>
      </c>
      <c r="AX6" s="10" t="s">
        <v>361</v>
      </c>
      <c r="AY6" s="10" t="s">
        <v>362</v>
      </c>
      <c r="AZ6" s="10" t="s">
        <v>363</v>
      </c>
      <c r="BA6" s="10" t="s">
        <v>364</v>
      </c>
      <c r="BB6" s="10" t="s">
        <v>365</v>
      </c>
      <c r="BC6" s="10" t="s">
        <v>366</v>
      </c>
      <c r="BD6" s="10" t="s">
        <v>367</v>
      </c>
      <c r="BE6" s="10" t="s">
        <v>368</v>
      </c>
      <c r="BF6" s="10" t="s">
        <v>369</v>
      </c>
      <c r="BG6" s="10" t="s">
        <v>370</v>
      </c>
      <c r="BH6" s="10" t="s">
        <v>371</v>
      </c>
      <c r="BI6" s="10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592A-A446-4948-87A9-95D9F905332B}">
  <sheetPr>
    <tabColor theme="9"/>
  </sheetPr>
  <dimension ref="A1:BI6"/>
  <sheetViews>
    <sheetView showGridLines="0" topLeftCell="K1" zoomScale="70" zoomScaleNormal="70" workbookViewId="0">
      <selection activeCell="P15" sqref="P15"/>
    </sheetView>
  </sheetViews>
  <sheetFormatPr defaultRowHeight="15" x14ac:dyDescent="0.25"/>
  <cols>
    <col min="1" max="61" width="14.28515625" customWidth="1"/>
  </cols>
  <sheetData>
    <row r="1" spans="1:6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</row>
    <row r="2" spans="1:61" x14ac:dyDescent="0.25">
      <c r="A2" s="42" t="s">
        <v>87</v>
      </c>
      <c r="B2" s="42">
        <v>1</v>
      </c>
      <c r="C2" s="42">
        <v>2</v>
      </c>
      <c r="D2" s="42">
        <v>3</v>
      </c>
      <c r="E2" s="42">
        <v>4</v>
      </c>
      <c r="F2" s="42">
        <v>5</v>
      </c>
      <c r="G2" s="42">
        <v>6</v>
      </c>
      <c r="H2" s="42">
        <v>7</v>
      </c>
      <c r="I2" s="42">
        <v>8</v>
      </c>
      <c r="J2" s="42">
        <v>9</v>
      </c>
      <c r="K2" s="42">
        <v>10</v>
      </c>
      <c r="L2" s="42">
        <v>11</v>
      </c>
      <c r="M2" s="42">
        <v>12</v>
      </c>
      <c r="N2" s="42">
        <v>1</v>
      </c>
      <c r="O2" s="42">
        <v>2</v>
      </c>
      <c r="P2" s="42">
        <v>3</v>
      </c>
      <c r="Q2" s="42">
        <v>4</v>
      </c>
      <c r="R2" s="42">
        <v>5</v>
      </c>
      <c r="S2" s="42">
        <v>6</v>
      </c>
      <c r="T2" s="42">
        <v>7</v>
      </c>
      <c r="U2" s="42">
        <v>8</v>
      </c>
      <c r="V2" s="42">
        <v>9</v>
      </c>
      <c r="W2" s="42">
        <v>10</v>
      </c>
      <c r="X2" s="42">
        <v>11</v>
      </c>
      <c r="Y2" s="42">
        <v>12</v>
      </c>
      <c r="Z2" s="42">
        <v>1</v>
      </c>
      <c r="AA2" s="42">
        <v>2</v>
      </c>
      <c r="AB2" s="42">
        <v>3</v>
      </c>
      <c r="AC2" s="42">
        <v>4</v>
      </c>
      <c r="AD2" s="42">
        <v>5</v>
      </c>
      <c r="AE2" s="42">
        <v>6</v>
      </c>
      <c r="AF2" s="42">
        <v>7</v>
      </c>
      <c r="AG2" s="42">
        <v>8</v>
      </c>
      <c r="AH2" s="42">
        <v>9</v>
      </c>
      <c r="AI2" s="42">
        <v>10</v>
      </c>
      <c r="AJ2" s="42">
        <v>11</v>
      </c>
      <c r="AK2" s="42">
        <v>12</v>
      </c>
      <c r="AL2" s="42">
        <v>1</v>
      </c>
      <c r="AM2" s="42">
        <v>2</v>
      </c>
      <c r="AN2" s="42">
        <v>3</v>
      </c>
      <c r="AO2" s="42">
        <v>4</v>
      </c>
      <c r="AP2" s="42">
        <v>5</v>
      </c>
      <c r="AQ2" s="42">
        <v>6</v>
      </c>
      <c r="AR2" s="42">
        <v>7</v>
      </c>
      <c r="AS2" s="42">
        <v>8</v>
      </c>
      <c r="AT2" s="42">
        <v>9</v>
      </c>
      <c r="AU2" s="42">
        <v>10</v>
      </c>
      <c r="AV2" s="42">
        <v>11</v>
      </c>
      <c r="AW2" s="42">
        <v>12</v>
      </c>
      <c r="AX2" s="42">
        <v>1</v>
      </c>
      <c r="AY2" s="42">
        <v>2</v>
      </c>
      <c r="AZ2" s="42">
        <v>3</v>
      </c>
      <c r="BA2" s="42">
        <v>4</v>
      </c>
      <c r="BB2" s="42">
        <v>5</v>
      </c>
      <c r="BC2" s="42">
        <v>6</v>
      </c>
      <c r="BD2" s="42">
        <v>7</v>
      </c>
      <c r="BE2" s="42">
        <v>8</v>
      </c>
      <c r="BF2" s="42">
        <v>9</v>
      </c>
      <c r="BG2" s="42">
        <v>10</v>
      </c>
      <c r="BH2" s="42">
        <v>11</v>
      </c>
      <c r="BI2" s="42">
        <v>12</v>
      </c>
    </row>
    <row r="3" spans="1:61" x14ac:dyDescent="0.25">
      <c r="A3" s="42" t="s">
        <v>50</v>
      </c>
      <c r="B3" s="42">
        <f>H5</f>
        <v>2020</v>
      </c>
      <c r="C3" s="42">
        <f>B3</f>
        <v>2020</v>
      </c>
      <c r="D3" s="42">
        <f t="shared" ref="D3:M3" si="0">C3</f>
        <v>2020</v>
      </c>
      <c r="E3" s="42">
        <f t="shared" si="0"/>
        <v>2020</v>
      </c>
      <c r="F3" s="42">
        <f t="shared" si="0"/>
        <v>2020</v>
      </c>
      <c r="G3" s="42">
        <f t="shared" si="0"/>
        <v>2020</v>
      </c>
      <c r="H3" s="42">
        <f t="shared" si="0"/>
        <v>2020</v>
      </c>
      <c r="I3" s="42">
        <f t="shared" si="0"/>
        <v>2020</v>
      </c>
      <c r="J3" s="42">
        <f t="shared" si="0"/>
        <v>2020</v>
      </c>
      <c r="K3" s="42">
        <f t="shared" si="0"/>
        <v>2020</v>
      </c>
      <c r="L3" s="42">
        <f t="shared" si="0"/>
        <v>2020</v>
      </c>
      <c r="M3" s="42">
        <f t="shared" si="0"/>
        <v>2020</v>
      </c>
      <c r="N3" s="42">
        <f>T5</f>
        <v>2021</v>
      </c>
      <c r="O3" s="42">
        <f>N3</f>
        <v>2021</v>
      </c>
      <c r="P3" s="42">
        <f t="shared" ref="P3:Y3" si="1">O3</f>
        <v>2021</v>
      </c>
      <c r="Q3" s="42">
        <f t="shared" si="1"/>
        <v>2021</v>
      </c>
      <c r="R3" s="42">
        <f t="shared" si="1"/>
        <v>2021</v>
      </c>
      <c r="S3" s="42">
        <f t="shared" si="1"/>
        <v>2021</v>
      </c>
      <c r="T3" s="42">
        <f t="shared" si="1"/>
        <v>2021</v>
      </c>
      <c r="U3" s="42">
        <f t="shared" si="1"/>
        <v>2021</v>
      </c>
      <c r="V3" s="42">
        <f t="shared" si="1"/>
        <v>2021</v>
      </c>
      <c r="W3" s="42">
        <f t="shared" si="1"/>
        <v>2021</v>
      </c>
      <c r="X3" s="42">
        <f t="shared" si="1"/>
        <v>2021</v>
      </c>
      <c r="Y3" s="42">
        <f t="shared" si="1"/>
        <v>2021</v>
      </c>
      <c r="Z3" s="42">
        <f>AF5</f>
        <v>2022</v>
      </c>
      <c r="AA3" s="42">
        <f>Z3</f>
        <v>2022</v>
      </c>
      <c r="AB3" s="42">
        <f t="shared" ref="AB3:AK3" si="2">AA3</f>
        <v>2022</v>
      </c>
      <c r="AC3" s="42">
        <f t="shared" si="2"/>
        <v>2022</v>
      </c>
      <c r="AD3" s="42">
        <f t="shared" si="2"/>
        <v>2022</v>
      </c>
      <c r="AE3" s="42">
        <f t="shared" si="2"/>
        <v>2022</v>
      </c>
      <c r="AF3" s="42">
        <f t="shared" si="2"/>
        <v>2022</v>
      </c>
      <c r="AG3" s="42">
        <f t="shared" si="2"/>
        <v>2022</v>
      </c>
      <c r="AH3" s="42">
        <f t="shared" si="2"/>
        <v>2022</v>
      </c>
      <c r="AI3" s="42">
        <f t="shared" si="2"/>
        <v>2022</v>
      </c>
      <c r="AJ3" s="42">
        <f t="shared" si="2"/>
        <v>2022</v>
      </c>
      <c r="AK3" s="42">
        <f t="shared" si="2"/>
        <v>2022</v>
      </c>
      <c r="AL3" s="42">
        <f>AR5</f>
        <v>2023</v>
      </c>
      <c r="AM3" s="42">
        <f>AL3</f>
        <v>2023</v>
      </c>
      <c r="AN3" s="42">
        <f t="shared" ref="AN3:AW3" si="3">AM3</f>
        <v>2023</v>
      </c>
      <c r="AO3" s="42">
        <f t="shared" si="3"/>
        <v>2023</v>
      </c>
      <c r="AP3" s="42">
        <f t="shared" si="3"/>
        <v>2023</v>
      </c>
      <c r="AQ3" s="42">
        <f t="shared" si="3"/>
        <v>2023</v>
      </c>
      <c r="AR3" s="42">
        <f t="shared" si="3"/>
        <v>2023</v>
      </c>
      <c r="AS3" s="42">
        <f t="shared" si="3"/>
        <v>2023</v>
      </c>
      <c r="AT3" s="42">
        <f t="shared" si="3"/>
        <v>2023</v>
      </c>
      <c r="AU3" s="42">
        <f t="shared" si="3"/>
        <v>2023</v>
      </c>
      <c r="AV3" s="42">
        <f t="shared" si="3"/>
        <v>2023</v>
      </c>
      <c r="AW3" s="42">
        <f t="shared" si="3"/>
        <v>2023</v>
      </c>
      <c r="AX3" s="42">
        <f>BD5</f>
        <v>2024</v>
      </c>
      <c r="AY3" s="42">
        <f>AX3</f>
        <v>2024</v>
      </c>
      <c r="AZ3" s="42">
        <f t="shared" ref="AZ3:BI3" si="4">AY3</f>
        <v>2024</v>
      </c>
      <c r="BA3" s="42">
        <f t="shared" si="4"/>
        <v>2024</v>
      </c>
      <c r="BB3" s="42">
        <f t="shared" si="4"/>
        <v>2024</v>
      </c>
      <c r="BC3" s="42">
        <f t="shared" si="4"/>
        <v>2024</v>
      </c>
      <c r="BD3" s="42">
        <f t="shared" si="4"/>
        <v>2024</v>
      </c>
      <c r="BE3" s="42">
        <f t="shared" si="4"/>
        <v>2024</v>
      </c>
      <c r="BF3" s="42">
        <f t="shared" si="4"/>
        <v>2024</v>
      </c>
      <c r="BG3" s="42">
        <f t="shared" si="4"/>
        <v>2024</v>
      </c>
      <c r="BH3" s="42">
        <f t="shared" si="4"/>
        <v>2024</v>
      </c>
      <c r="BI3" s="42">
        <f t="shared" si="4"/>
        <v>2024</v>
      </c>
    </row>
    <row r="4" spans="1:61" x14ac:dyDescent="0.25">
      <c r="A4" s="28" t="s">
        <v>339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 spans="1:61" x14ac:dyDescent="0.25">
      <c r="A5" s="35" t="s">
        <v>379</v>
      </c>
      <c r="B5" s="40"/>
      <c r="C5" s="40"/>
      <c r="D5" s="40"/>
      <c r="E5" s="40"/>
      <c r="F5" s="40"/>
      <c r="G5" s="40"/>
      <c r="H5" s="41">
        <f>Driver!C7</f>
        <v>2020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>
        <f>H5+1</f>
        <v>2021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>
        <f>T5+1</f>
        <v>2022</v>
      </c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1">
        <f>AF5+1</f>
        <v>2023</v>
      </c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1">
        <f>AR5+1</f>
        <v>2024</v>
      </c>
      <c r="BE5" s="40"/>
      <c r="BF5" s="40"/>
      <c r="BG5" s="40"/>
      <c r="BH5" s="40"/>
      <c r="BI5" s="40"/>
    </row>
    <row r="6" spans="1:61" x14ac:dyDescent="0.25">
      <c r="A6" s="10" t="s">
        <v>340</v>
      </c>
      <c r="B6" s="10" t="s">
        <v>361</v>
      </c>
      <c r="C6" s="10" t="s">
        <v>362</v>
      </c>
      <c r="D6" s="10" t="s">
        <v>363</v>
      </c>
      <c r="E6" s="10" t="s">
        <v>364</v>
      </c>
      <c r="F6" s="10" t="s">
        <v>365</v>
      </c>
      <c r="G6" s="10" t="s">
        <v>366</v>
      </c>
      <c r="H6" s="10" t="s">
        <v>367</v>
      </c>
      <c r="I6" s="10" t="s">
        <v>368</v>
      </c>
      <c r="J6" s="10" t="s">
        <v>369</v>
      </c>
      <c r="K6" s="10" t="s">
        <v>370</v>
      </c>
      <c r="L6" s="10" t="s">
        <v>371</v>
      </c>
      <c r="M6" s="10" t="s">
        <v>372</v>
      </c>
      <c r="N6" s="10" t="s">
        <v>361</v>
      </c>
      <c r="O6" s="10" t="s">
        <v>362</v>
      </c>
      <c r="P6" s="10" t="s">
        <v>363</v>
      </c>
      <c r="Q6" s="10" t="s">
        <v>364</v>
      </c>
      <c r="R6" s="10" t="s">
        <v>365</v>
      </c>
      <c r="S6" s="10" t="s">
        <v>366</v>
      </c>
      <c r="T6" s="10" t="s">
        <v>367</v>
      </c>
      <c r="U6" s="10" t="s">
        <v>368</v>
      </c>
      <c r="V6" s="10" t="s">
        <v>369</v>
      </c>
      <c r="W6" s="10" t="s">
        <v>370</v>
      </c>
      <c r="X6" s="10" t="s">
        <v>371</v>
      </c>
      <c r="Y6" s="10" t="s">
        <v>372</v>
      </c>
      <c r="Z6" s="10" t="s">
        <v>361</v>
      </c>
      <c r="AA6" s="10" t="s">
        <v>362</v>
      </c>
      <c r="AB6" s="10" t="s">
        <v>363</v>
      </c>
      <c r="AC6" s="10" t="s">
        <v>364</v>
      </c>
      <c r="AD6" s="10" t="s">
        <v>365</v>
      </c>
      <c r="AE6" s="10" t="s">
        <v>366</v>
      </c>
      <c r="AF6" s="10" t="s">
        <v>367</v>
      </c>
      <c r="AG6" s="10" t="s">
        <v>368</v>
      </c>
      <c r="AH6" s="10" t="s">
        <v>369</v>
      </c>
      <c r="AI6" s="10" t="s">
        <v>370</v>
      </c>
      <c r="AJ6" s="10" t="s">
        <v>371</v>
      </c>
      <c r="AK6" s="10" t="s">
        <v>372</v>
      </c>
      <c r="AL6" s="10" t="s">
        <v>361</v>
      </c>
      <c r="AM6" s="10" t="s">
        <v>362</v>
      </c>
      <c r="AN6" s="10" t="s">
        <v>363</v>
      </c>
      <c r="AO6" s="10" t="s">
        <v>364</v>
      </c>
      <c r="AP6" s="10" t="s">
        <v>365</v>
      </c>
      <c r="AQ6" s="10" t="s">
        <v>366</v>
      </c>
      <c r="AR6" s="10" t="s">
        <v>367</v>
      </c>
      <c r="AS6" s="10" t="s">
        <v>368</v>
      </c>
      <c r="AT6" s="10" t="s">
        <v>369</v>
      </c>
      <c r="AU6" s="10" t="s">
        <v>370</v>
      </c>
      <c r="AV6" s="10" t="s">
        <v>371</v>
      </c>
      <c r="AW6" s="10" t="s">
        <v>372</v>
      </c>
      <c r="AX6" s="10" t="s">
        <v>361</v>
      </c>
      <c r="AY6" s="10" t="s">
        <v>362</v>
      </c>
      <c r="AZ6" s="10" t="s">
        <v>363</v>
      </c>
      <c r="BA6" s="10" t="s">
        <v>364</v>
      </c>
      <c r="BB6" s="10" t="s">
        <v>365</v>
      </c>
      <c r="BC6" s="10" t="s">
        <v>366</v>
      </c>
      <c r="BD6" s="10" t="s">
        <v>367</v>
      </c>
      <c r="BE6" s="10" t="s">
        <v>368</v>
      </c>
      <c r="BF6" s="10" t="s">
        <v>369</v>
      </c>
      <c r="BG6" s="10" t="s">
        <v>370</v>
      </c>
      <c r="BH6" s="10" t="s">
        <v>371</v>
      </c>
      <c r="BI6" s="10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74B7-5410-4375-AC07-4484B5C4C0CB}">
  <sheetPr>
    <tabColor theme="9"/>
  </sheetPr>
  <dimension ref="A1"/>
  <sheetViews>
    <sheetView showGridLines="0"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A36D-DA5C-4E9D-9508-742150DD7310}">
  <sheetPr>
    <tabColor theme="9"/>
  </sheetPr>
  <dimension ref="A1"/>
  <sheetViews>
    <sheetView showGridLines="0"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BC6A-4F17-4828-8D7C-0A62BB730FB3}">
  <sheetPr>
    <tabColor theme="9"/>
  </sheetPr>
  <dimension ref="B2:C5"/>
  <sheetViews>
    <sheetView showGridLines="0" workbookViewId="0">
      <selection activeCell="B6" sqref="B6"/>
    </sheetView>
  </sheetViews>
  <sheetFormatPr defaultRowHeight="15" x14ac:dyDescent="0.25"/>
  <sheetData>
    <row r="2" spans="2:3" x14ac:dyDescent="0.25">
      <c r="B2" t="s">
        <v>38</v>
      </c>
      <c r="C2" s="1">
        <v>3</v>
      </c>
    </row>
    <row r="5" spans="2:3" x14ac:dyDescent="0.25">
      <c r="B5" t="s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70B7-88C2-40F1-AB7C-5094F6F7ABF3}">
  <sheetPr>
    <tabColor rgb="FF7030A0"/>
  </sheetPr>
  <dimension ref="A1"/>
  <sheetViews>
    <sheetView showGridLines="0"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EFB0-A71D-4BC0-873D-93C08B7A709A}">
  <sheetPr>
    <tabColor rgb="FF7030A0"/>
  </sheetPr>
  <dimension ref="B1:AL22"/>
  <sheetViews>
    <sheetView showGridLines="0" topLeftCell="D1" zoomScale="85" zoomScaleNormal="85" workbookViewId="0">
      <selection activeCell="J44" sqref="J44"/>
    </sheetView>
  </sheetViews>
  <sheetFormatPr defaultRowHeight="15" x14ac:dyDescent="0.25"/>
  <cols>
    <col min="1" max="1" width="1.42578125" style="2" customWidth="1"/>
    <col min="2" max="2" width="21.42578125" style="36" customWidth="1"/>
    <col min="3" max="4" width="21.42578125" style="21" customWidth="1"/>
    <col min="5" max="5" width="19.85546875" style="21" customWidth="1"/>
    <col min="6" max="6" width="3.7109375" style="21" customWidth="1"/>
    <col min="7" max="7" width="19.85546875" style="21" customWidth="1"/>
    <col min="8" max="8" width="3.7109375" style="21" customWidth="1"/>
    <col min="9" max="11" width="19.85546875" style="21" customWidth="1"/>
    <col min="12" max="12" width="3.7109375" style="21" customWidth="1"/>
    <col min="13" max="15" width="19.85546875" style="21" customWidth="1"/>
    <col min="16" max="19" width="21.42578125" style="21" customWidth="1"/>
    <col min="20" max="20" width="42" style="21" customWidth="1"/>
    <col min="21" max="38" width="21.42578125" style="21" customWidth="1"/>
    <col min="39" max="39" width="14.28515625" style="2" customWidth="1"/>
    <col min="40" max="16384" width="9.140625" style="2"/>
  </cols>
  <sheetData>
    <row r="1" spans="2:16" ht="7.5" customHeight="1" x14ac:dyDescent="0.25"/>
    <row r="2" spans="2:16" x14ac:dyDescent="0.25">
      <c r="B2" s="36" t="s">
        <v>337</v>
      </c>
      <c r="P2" s="21" t="s">
        <v>422</v>
      </c>
    </row>
    <row r="3" spans="2:16" x14ac:dyDescent="0.25">
      <c r="P3" s="21" t="s">
        <v>423</v>
      </c>
    </row>
    <row r="4" spans="2:16" x14ac:dyDescent="0.25">
      <c r="B4" s="36" t="s">
        <v>273</v>
      </c>
      <c r="P4" s="21" t="s">
        <v>424</v>
      </c>
    </row>
    <row r="5" spans="2:16" x14ac:dyDescent="0.25">
      <c r="P5" s="21" t="s">
        <v>433</v>
      </c>
    </row>
    <row r="6" spans="2:16" x14ac:dyDescent="0.25">
      <c r="B6" s="36" t="s">
        <v>211</v>
      </c>
      <c r="P6" s="21" t="s">
        <v>432</v>
      </c>
    </row>
    <row r="7" spans="2:16" x14ac:dyDescent="0.25">
      <c r="P7" s="21" t="s">
        <v>425</v>
      </c>
    </row>
    <row r="8" spans="2:16" x14ac:dyDescent="0.25">
      <c r="B8" s="36" t="s">
        <v>108</v>
      </c>
      <c r="P8" s="21" t="s">
        <v>426</v>
      </c>
    </row>
    <row r="9" spans="2:16" x14ac:dyDescent="0.25">
      <c r="P9" s="21" t="s">
        <v>427</v>
      </c>
    </row>
    <row r="10" spans="2:16" x14ac:dyDescent="0.25">
      <c r="B10" s="37" t="s">
        <v>287</v>
      </c>
      <c r="P10" s="21" t="s">
        <v>428</v>
      </c>
    </row>
    <row r="11" spans="2:16" x14ac:dyDescent="0.25">
      <c r="P11" s="21" t="s">
        <v>429</v>
      </c>
    </row>
    <row r="12" spans="2:16" x14ac:dyDescent="0.25">
      <c r="B12" s="36" t="s">
        <v>10</v>
      </c>
      <c r="P12" s="21" t="s">
        <v>430</v>
      </c>
    </row>
    <row r="13" spans="2:16" x14ac:dyDescent="0.25">
      <c r="P13" s="21" t="s">
        <v>431</v>
      </c>
    </row>
    <row r="14" spans="2:16" x14ac:dyDescent="0.25">
      <c r="B14" s="36" t="s">
        <v>11</v>
      </c>
      <c r="P14" s="21" t="s">
        <v>434</v>
      </c>
    </row>
    <row r="15" spans="2:16" x14ac:dyDescent="0.25">
      <c r="P15" s="21" t="s">
        <v>435</v>
      </c>
    </row>
    <row r="16" spans="2:16" x14ac:dyDescent="0.25">
      <c r="B16" s="36" t="s">
        <v>12</v>
      </c>
      <c r="P16" s="21" t="s">
        <v>436</v>
      </c>
    </row>
    <row r="17" spans="2:16" x14ac:dyDescent="0.25">
      <c r="P17" s="21" t="s">
        <v>437</v>
      </c>
    </row>
    <row r="18" spans="2:16" x14ac:dyDescent="0.25">
      <c r="B18" s="36" t="s">
        <v>331</v>
      </c>
      <c r="P18" s="21" t="s">
        <v>438</v>
      </c>
    </row>
    <row r="19" spans="2:16" x14ac:dyDescent="0.25">
      <c r="P19" s="21" t="s">
        <v>439</v>
      </c>
    </row>
    <row r="20" spans="2:16" x14ac:dyDescent="0.25">
      <c r="B20" s="36" t="s">
        <v>338</v>
      </c>
      <c r="P20" s="21" t="s">
        <v>440</v>
      </c>
    </row>
    <row r="21" spans="2:16" x14ac:dyDescent="0.25">
      <c r="P21" s="21" t="s">
        <v>441</v>
      </c>
    </row>
    <row r="22" spans="2:16" x14ac:dyDescent="0.25">
      <c r="B22" s="36" t="s">
        <v>301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B26D-2A74-43D4-83FE-196C799566CD}">
  <sheetPr>
    <tabColor rgb="FF7030A0"/>
  </sheetPr>
  <dimension ref="A1:J102"/>
  <sheetViews>
    <sheetView showGridLines="0" zoomScaleNormal="100" workbookViewId="0">
      <selection activeCell="P34" sqref="P34"/>
    </sheetView>
  </sheetViews>
  <sheetFormatPr defaultRowHeight="15" x14ac:dyDescent="0.25"/>
  <cols>
    <col min="1" max="1" width="1.42578125" style="2" customWidth="1"/>
    <col min="2" max="2" width="11.85546875" style="2" customWidth="1"/>
    <col min="3" max="3" width="12.28515625" style="2" customWidth="1"/>
    <col min="4" max="8" width="17.7109375" style="7" customWidth="1"/>
    <col min="9" max="9" width="1.42578125" style="2" customWidth="1"/>
    <col min="10" max="10" width="19.140625" style="2" customWidth="1"/>
    <col min="11" max="11" width="9.140625" style="2"/>
    <col min="12" max="12" width="5.28515625" style="2" customWidth="1"/>
    <col min="13" max="16" width="11.42578125" style="2" customWidth="1"/>
    <col min="17" max="17" width="5.28515625" style="2" customWidth="1"/>
    <col min="18" max="16384" width="9.140625" style="2"/>
  </cols>
  <sheetData>
    <row r="1" spans="1:10" ht="7.5" customHeight="1" x14ac:dyDescent="0.25"/>
    <row r="2" spans="1:10" ht="22.5" customHeight="1" x14ac:dyDescent="0.25">
      <c r="B2" s="8" t="s">
        <v>68</v>
      </c>
      <c r="C2" s="4" t="s">
        <v>72</v>
      </c>
      <c r="D2" s="4" t="s">
        <v>90</v>
      </c>
      <c r="E2" s="4" t="s">
        <v>75</v>
      </c>
      <c r="F2" s="4" t="s">
        <v>77</v>
      </c>
      <c r="G2" s="4" t="s">
        <v>76</v>
      </c>
      <c r="H2" s="4" t="s">
        <v>73</v>
      </c>
      <c r="I2" s="9"/>
      <c r="J2" s="10" t="s">
        <v>71</v>
      </c>
    </row>
    <row r="3" spans="1:10" x14ac:dyDescent="0.25">
      <c r="A3" s="11"/>
      <c r="B3" s="12" t="s">
        <v>79</v>
      </c>
      <c r="C3" s="13">
        <v>1</v>
      </c>
      <c r="D3" s="14">
        <f>C3</f>
        <v>1</v>
      </c>
      <c r="E3" s="15">
        <f>C3/$D$7</f>
        <v>0.2</v>
      </c>
      <c r="F3" s="16">
        <f>E3</f>
        <v>0.2</v>
      </c>
      <c r="G3" s="16">
        <f ca="1">COUNTIF($J$3:$J$102,B3)/COUNTA(J3:J102)</f>
        <v>0.18</v>
      </c>
      <c r="H3" s="16">
        <f ca="1">G3-E3</f>
        <v>-2.0000000000000018E-2</v>
      </c>
      <c r="I3" s="17"/>
      <c r="J3" s="18" t="str" cm="1">
        <f t="array" aca="1" ref="J3" ca="1">INDEX($B$3:$B$7, SUMPRODUCT(--(RAND() * $D$7 &gt;= $D$3:$D$7)) + 1)</f>
        <v>small</v>
      </c>
    </row>
    <row r="4" spans="1:10" x14ac:dyDescent="0.25">
      <c r="B4" s="12" t="s">
        <v>80</v>
      </c>
      <c r="C4" s="13">
        <v>1</v>
      </c>
      <c r="D4" s="14">
        <f>D3+C4</f>
        <v>2</v>
      </c>
      <c r="E4" s="15">
        <f t="shared" ref="E4:E7" si="0">C4/$D$7</f>
        <v>0.2</v>
      </c>
      <c r="F4" s="16">
        <f>F3+E4</f>
        <v>0.4</v>
      </c>
      <c r="G4" s="16">
        <f ca="1">COUNTIF($J$3:$J$102,B4)/COUNTA(J4:J103)</f>
        <v>0.20202020202020202</v>
      </c>
      <c r="H4" s="16">
        <f t="shared" ref="H4:H7" ca="1" si="1">G4-E4</f>
        <v>2.0202020202020055E-3</v>
      </c>
      <c r="I4" s="17"/>
      <c r="J4" s="18" t="str" cm="1">
        <f t="array" aca="1" ref="J4" ca="1">INDEX($B$3:$B$7, SUMPRODUCT(--(RAND() * $D$7 &gt;= $D$3:$D$7)) + 1)</f>
        <v>this</v>
      </c>
    </row>
    <row r="5" spans="1:10" x14ac:dyDescent="0.25">
      <c r="B5" s="12" t="s">
        <v>81</v>
      </c>
      <c r="C5" s="13">
        <v>1</v>
      </c>
      <c r="D5" s="14">
        <f t="shared" ref="D5:D7" si="2">D4+C5</f>
        <v>3</v>
      </c>
      <c r="E5" s="15">
        <f t="shared" si="0"/>
        <v>0.2</v>
      </c>
      <c r="F5" s="16">
        <f t="shared" ref="F5:F7" si="3">F4+E5</f>
        <v>0.60000000000000009</v>
      </c>
      <c r="G5" s="16">
        <f ca="1">COUNTIF($J$3:$J$102,B5)/COUNTA(J5:J104)</f>
        <v>0.25510204081632654</v>
      </c>
      <c r="H5" s="16">
        <f t="shared" ca="1" si="1"/>
        <v>5.5102040816326525E-2</v>
      </c>
      <c r="I5" s="17"/>
      <c r="J5" s="18" t="str" cm="1">
        <f t="array" aca="1" ref="J5" ca="1">INDEX($B$3:$B$7, SUMPRODUCT(--(RAND() * $D$7 &gt;= $D$3:$D$7)) + 1)</f>
        <v>is</v>
      </c>
    </row>
    <row r="6" spans="1:10" x14ac:dyDescent="0.25">
      <c r="B6" s="12" t="s">
        <v>82</v>
      </c>
      <c r="C6" s="13">
        <v>1</v>
      </c>
      <c r="D6" s="14">
        <f t="shared" si="2"/>
        <v>4</v>
      </c>
      <c r="E6" s="15">
        <f t="shared" si="0"/>
        <v>0.2</v>
      </c>
      <c r="F6" s="16">
        <f t="shared" si="3"/>
        <v>0.8</v>
      </c>
      <c r="G6" s="16">
        <f ca="1">COUNTIF($J$3:$J$102,B6)/COUNTA(J6:J105)</f>
        <v>0.21649484536082475</v>
      </c>
      <c r="H6" s="16">
        <f t="shared" ca="1" si="1"/>
        <v>1.6494845360824739E-2</v>
      </c>
      <c r="I6" s="17"/>
      <c r="J6" s="18" t="str" cm="1">
        <f t="array" aca="1" ref="J6" ca="1">INDEX($B$3:$B$7, SUMPRODUCT(--(RAND() * $D$7 &gt;= $D$3:$D$7)) + 1)</f>
        <v>this</v>
      </c>
    </row>
    <row r="7" spans="1:10" x14ac:dyDescent="0.25">
      <c r="B7" s="12" t="s">
        <v>83</v>
      </c>
      <c r="C7" s="13">
        <v>1</v>
      </c>
      <c r="D7" s="14">
        <f t="shared" si="2"/>
        <v>5</v>
      </c>
      <c r="E7" s="15">
        <f t="shared" si="0"/>
        <v>0.2</v>
      </c>
      <c r="F7" s="16">
        <f t="shared" si="3"/>
        <v>1</v>
      </c>
      <c r="G7" s="16">
        <f ca="1">COUNTIF($J$3:$J$102,B7)/COUNTA(J7:J106)</f>
        <v>0.16666666666666666</v>
      </c>
      <c r="H7" s="16">
        <f t="shared" ca="1" si="1"/>
        <v>-3.3333333333333354E-2</v>
      </c>
      <c r="I7" s="17"/>
      <c r="J7" s="18" t="str" cm="1">
        <f t="array" aca="1" ref="J7" ca="1">INDEX($B$3:$B$7, SUMPRODUCT(--(RAND() * $D$7 &gt;= $D$3:$D$7)) + 1)</f>
        <v>example</v>
      </c>
    </row>
    <row r="8" spans="1:10" x14ac:dyDescent="0.25">
      <c r="J8" s="18" t="str" cm="1">
        <f t="array" aca="1" ref="J8" ca="1">INDEX($B$3:$B$7, SUMPRODUCT(--(RAND() * $D$7 &gt;= $D$3:$D$7)) + 1)</f>
        <v>is</v>
      </c>
    </row>
    <row r="9" spans="1:10" x14ac:dyDescent="0.25">
      <c r="J9" s="18" t="str" cm="1">
        <f t="array" aca="1" ref="J9" ca="1">INDEX($B$3:$B$7, SUMPRODUCT(--(RAND() * $D$7 &gt;= $D$3:$D$7)) + 1)</f>
        <v>this</v>
      </c>
    </row>
    <row r="10" spans="1:10" ht="15" customHeight="1" x14ac:dyDescent="0.25">
      <c r="B10" s="12" t="s">
        <v>78</v>
      </c>
      <c r="J10" s="18" t="str" cm="1">
        <f t="array" aca="1" ref="J10" ca="1">INDEX($B$3:$B$7, SUMPRODUCT(--(RAND() * $D$7 &gt;= $D$3:$D$7)) + 1)</f>
        <v>is</v>
      </c>
    </row>
    <row r="11" spans="1:10" ht="15" customHeight="1" x14ac:dyDescent="0.25">
      <c r="B11" s="18" t="s">
        <v>70</v>
      </c>
      <c r="J11" s="18" t="str" cm="1">
        <f t="array" aca="1" ref="J11" ca="1">INDEX($B$3:$B$7, SUMPRODUCT(--(RAND() * $D$7 &gt;= $D$3:$D$7)) + 1)</f>
        <v>a</v>
      </c>
    </row>
    <row r="12" spans="1:10" x14ac:dyDescent="0.25">
      <c r="J12" s="18" t="str" cm="1">
        <f t="array" aca="1" ref="J12" ca="1">INDEX($B$3:$B$7, SUMPRODUCT(--(RAND() * $D$7 &gt;= $D$3:$D$7)) + 1)</f>
        <v>example</v>
      </c>
    </row>
    <row r="13" spans="1:10" x14ac:dyDescent="0.25">
      <c r="E13" s="19"/>
      <c r="J13" s="18" t="str" cm="1">
        <f t="array" aca="1" ref="J13" ca="1">INDEX($B$3:$B$7, SUMPRODUCT(--(RAND() * $D$7 &gt;= $D$3:$D$7)) + 1)</f>
        <v>this</v>
      </c>
    </row>
    <row r="14" spans="1:10" x14ac:dyDescent="0.25">
      <c r="J14" s="18" t="str" cm="1">
        <f t="array" aca="1" ref="J14" ca="1">INDEX($B$3:$B$7, SUMPRODUCT(--(RAND() * $D$7 &gt;= $D$3:$D$7)) + 1)</f>
        <v>small</v>
      </c>
    </row>
    <row r="15" spans="1:10" x14ac:dyDescent="0.25">
      <c r="J15" s="18" t="str" cm="1">
        <f t="array" aca="1" ref="J15" ca="1">INDEX($B$3:$B$7, SUMPRODUCT(--(RAND() * $D$7 &gt;= $D$3:$D$7)) + 1)</f>
        <v>a</v>
      </c>
    </row>
    <row r="16" spans="1:10" x14ac:dyDescent="0.25">
      <c r="J16" s="18" t="str" cm="1">
        <f t="array" aca="1" ref="J16" ca="1">INDEX($B$3:$B$7, SUMPRODUCT(--(RAND() * $D$7 &gt;= $D$3:$D$7)) + 1)</f>
        <v>this</v>
      </c>
    </row>
    <row r="17" spans="5:10" x14ac:dyDescent="0.25">
      <c r="J17" s="18" t="str" cm="1">
        <f t="array" aca="1" ref="J17" ca="1">INDEX($B$3:$B$7, SUMPRODUCT(--(RAND() * $D$7 &gt;= $D$3:$D$7)) + 1)</f>
        <v>example</v>
      </c>
    </row>
    <row r="18" spans="5:10" x14ac:dyDescent="0.25">
      <c r="J18" s="18" t="str" cm="1">
        <f t="array" aca="1" ref="J18" ca="1">INDEX($B$3:$B$7, SUMPRODUCT(--(RAND() * $D$7 &gt;= $D$3:$D$7)) + 1)</f>
        <v>example</v>
      </c>
    </row>
    <row r="19" spans="5:10" x14ac:dyDescent="0.25">
      <c r="J19" s="18" t="str" cm="1">
        <f t="array" aca="1" ref="J19" ca="1">INDEX($B$3:$B$7, SUMPRODUCT(--(RAND() * $D$7 &gt;= $D$3:$D$7)) + 1)</f>
        <v>a</v>
      </c>
    </row>
    <row r="20" spans="5:10" x14ac:dyDescent="0.25">
      <c r="J20" s="18" t="str" cm="1">
        <f t="array" aca="1" ref="J20" ca="1">INDEX($B$3:$B$7, SUMPRODUCT(--(RAND() * $D$7 &gt;= $D$3:$D$7)) + 1)</f>
        <v>example</v>
      </c>
    </row>
    <row r="21" spans="5:10" x14ac:dyDescent="0.25">
      <c r="J21" s="18" t="str" cm="1">
        <f t="array" aca="1" ref="J21" ca="1">INDEX($B$3:$B$7, SUMPRODUCT(--(RAND() * $D$7 &gt;= $D$3:$D$7)) + 1)</f>
        <v>this</v>
      </c>
    </row>
    <row r="22" spans="5:10" x14ac:dyDescent="0.25">
      <c r="J22" s="18" t="str" cm="1">
        <f t="array" aca="1" ref="J22" ca="1">INDEX($B$3:$B$7, SUMPRODUCT(--(RAND() * $D$7 &gt;= $D$3:$D$7)) + 1)</f>
        <v>example</v>
      </c>
    </row>
    <row r="23" spans="5:10" x14ac:dyDescent="0.25">
      <c r="J23" s="18" t="str" cm="1">
        <f t="array" aca="1" ref="J23" ca="1">INDEX($B$3:$B$7, SUMPRODUCT(--(RAND() * $D$7 &gt;= $D$3:$D$7)) + 1)</f>
        <v>a</v>
      </c>
    </row>
    <row r="24" spans="5:10" x14ac:dyDescent="0.25">
      <c r="J24" s="18" t="str" cm="1">
        <f t="array" aca="1" ref="J24" ca="1">INDEX($B$3:$B$7, SUMPRODUCT(--(RAND() * $D$7 &gt;= $D$3:$D$7)) + 1)</f>
        <v>small</v>
      </c>
    </row>
    <row r="25" spans="5:10" x14ac:dyDescent="0.25">
      <c r="J25" s="18" t="str" cm="1">
        <f t="array" aca="1" ref="J25" ca="1">INDEX($B$3:$B$7, SUMPRODUCT(--(RAND() * $D$7 &gt;= $D$3:$D$7)) + 1)</f>
        <v>example</v>
      </c>
    </row>
    <row r="26" spans="5:10" x14ac:dyDescent="0.25">
      <c r="J26" s="18" t="str" cm="1">
        <f t="array" aca="1" ref="J26" ca="1">INDEX($B$3:$B$7, SUMPRODUCT(--(RAND() * $D$7 &gt;= $D$3:$D$7)) + 1)</f>
        <v>example</v>
      </c>
    </row>
    <row r="27" spans="5:10" x14ac:dyDescent="0.25">
      <c r="E27" s="3" t="s">
        <v>84</v>
      </c>
      <c r="J27" s="18" t="str" cm="1">
        <f t="array" aca="1" ref="J27" ca="1">INDEX($B$3:$B$7, SUMPRODUCT(--(RAND() * $D$7 &gt;= $D$3:$D$7)) + 1)</f>
        <v>a</v>
      </c>
    </row>
    <row r="28" spans="5:10" x14ac:dyDescent="0.25">
      <c r="J28" s="18" t="str" cm="1">
        <f t="array" aca="1" ref="J28" ca="1">INDEX($B$3:$B$7, SUMPRODUCT(--(RAND() * $D$7 &gt;= $D$3:$D$7)) + 1)</f>
        <v>small</v>
      </c>
    </row>
    <row r="29" spans="5:10" x14ac:dyDescent="0.25">
      <c r="J29" s="18" t="str" cm="1">
        <f t="array" aca="1" ref="J29" ca="1">INDEX($B$3:$B$7, SUMPRODUCT(--(RAND() * $D$7 &gt;= $D$3:$D$7)) + 1)</f>
        <v>is</v>
      </c>
    </row>
    <row r="30" spans="5:10" x14ac:dyDescent="0.25">
      <c r="J30" s="18" t="str" cm="1">
        <f t="array" aca="1" ref="J30" ca="1">INDEX($B$3:$B$7, SUMPRODUCT(--(RAND() * $D$7 &gt;= $D$3:$D$7)) + 1)</f>
        <v>this</v>
      </c>
    </row>
    <row r="31" spans="5:10" x14ac:dyDescent="0.25">
      <c r="J31" s="18" t="str" cm="1">
        <f t="array" aca="1" ref="J31" ca="1">INDEX($B$3:$B$7, SUMPRODUCT(--(RAND() * $D$7 &gt;= $D$3:$D$7)) + 1)</f>
        <v>small</v>
      </c>
    </row>
    <row r="32" spans="5:10" x14ac:dyDescent="0.25">
      <c r="J32" s="18" t="str" cm="1">
        <f t="array" aca="1" ref="J32" ca="1">INDEX($B$3:$B$7, SUMPRODUCT(--(RAND() * $D$7 &gt;= $D$3:$D$7)) + 1)</f>
        <v>this</v>
      </c>
    </row>
    <row r="33" spans="10:10" x14ac:dyDescent="0.25">
      <c r="J33" s="18" t="str" cm="1">
        <f t="array" aca="1" ref="J33" ca="1">INDEX($B$3:$B$7, SUMPRODUCT(--(RAND() * $D$7 &gt;= $D$3:$D$7)) + 1)</f>
        <v>a</v>
      </c>
    </row>
    <row r="34" spans="10:10" x14ac:dyDescent="0.25">
      <c r="J34" s="18" t="str" cm="1">
        <f t="array" aca="1" ref="J34" ca="1">INDEX($B$3:$B$7, SUMPRODUCT(--(RAND() * $D$7 &gt;= $D$3:$D$7)) + 1)</f>
        <v>this</v>
      </c>
    </row>
    <row r="35" spans="10:10" x14ac:dyDescent="0.25">
      <c r="J35" s="18" t="str" cm="1">
        <f t="array" aca="1" ref="J35" ca="1">INDEX($B$3:$B$7, SUMPRODUCT(--(RAND() * $D$7 &gt;= $D$3:$D$7)) + 1)</f>
        <v>is</v>
      </c>
    </row>
    <row r="36" spans="10:10" x14ac:dyDescent="0.25">
      <c r="J36" s="18" t="str" cm="1">
        <f t="array" aca="1" ref="J36" ca="1">INDEX($B$3:$B$7, SUMPRODUCT(--(RAND() * $D$7 &gt;= $D$3:$D$7)) + 1)</f>
        <v>a</v>
      </c>
    </row>
    <row r="37" spans="10:10" x14ac:dyDescent="0.25">
      <c r="J37" s="18" t="str" cm="1">
        <f t="array" aca="1" ref="J37" ca="1">INDEX($B$3:$B$7, SUMPRODUCT(--(RAND() * $D$7 &gt;= $D$3:$D$7)) + 1)</f>
        <v>a</v>
      </c>
    </row>
    <row r="38" spans="10:10" x14ac:dyDescent="0.25">
      <c r="J38" s="18" t="str" cm="1">
        <f t="array" aca="1" ref="J38" ca="1">INDEX($B$3:$B$7, SUMPRODUCT(--(RAND() * $D$7 &gt;= $D$3:$D$7)) + 1)</f>
        <v>a</v>
      </c>
    </row>
    <row r="39" spans="10:10" x14ac:dyDescent="0.25">
      <c r="J39" s="18" t="str" cm="1">
        <f t="array" aca="1" ref="J39" ca="1">INDEX($B$3:$B$7, SUMPRODUCT(--(RAND() * $D$7 &gt;= $D$3:$D$7)) + 1)</f>
        <v>small</v>
      </c>
    </row>
    <row r="40" spans="10:10" x14ac:dyDescent="0.25">
      <c r="J40" s="18" t="str" cm="1">
        <f t="array" aca="1" ref="J40" ca="1">INDEX($B$3:$B$7, SUMPRODUCT(--(RAND() * $D$7 &gt;= $D$3:$D$7)) + 1)</f>
        <v>a</v>
      </c>
    </row>
    <row r="41" spans="10:10" x14ac:dyDescent="0.25">
      <c r="J41" s="18" t="str" cm="1">
        <f t="array" aca="1" ref="J41" ca="1">INDEX($B$3:$B$7, SUMPRODUCT(--(RAND() * $D$7 &gt;= $D$3:$D$7)) + 1)</f>
        <v>example</v>
      </c>
    </row>
    <row r="42" spans="10:10" x14ac:dyDescent="0.25">
      <c r="J42" s="18" t="str" cm="1">
        <f t="array" aca="1" ref="J42" ca="1">INDEX($B$3:$B$7, SUMPRODUCT(--(RAND() * $D$7 &gt;= $D$3:$D$7)) + 1)</f>
        <v>a</v>
      </c>
    </row>
    <row r="43" spans="10:10" x14ac:dyDescent="0.25">
      <c r="J43" s="18" t="str" cm="1">
        <f t="array" aca="1" ref="J43" ca="1">INDEX($B$3:$B$7, SUMPRODUCT(--(RAND() * $D$7 &gt;= $D$3:$D$7)) + 1)</f>
        <v>is</v>
      </c>
    </row>
    <row r="44" spans="10:10" x14ac:dyDescent="0.25">
      <c r="J44" s="18" t="str" cm="1">
        <f t="array" aca="1" ref="J44" ca="1">INDEX($B$3:$B$7, SUMPRODUCT(--(RAND() * $D$7 &gt;= $D$3:$D$7)) + 1)</f>
        <v>a</v>
      </c>
    </row>
    <row r="45" spans="10:10" x14ac:dyDescent="0.25">
      <c r="J45" s="18" t="str" cm="1">
        <f t="array" aca="1" ref="J45" ca="1">INDEX($B$3:$B$7, SUMPRODUCT(--(RAND() * $D$7 &gt;= $D$3:$D$7)) + 1)</f>
        <v>example</v>
      </c>
    </row>
    <row r="46" spans="10:10" x14ac:dyDescent="0.25">
      <c r="J46" s="18" t="str" cm="1">
        <f t="array" aca="1" ref="J46" ca="1">INDEX($B$3:$B$7, SUMPRODUCT(--(RAND() * $D$7 &gt;= $D$3:$D$7)) + 1)</f>
        <v>a</v>
      </c>
    </row>
    <row r="47" spans="10:10" x14ac:dyDescent="0.25">
      <c r="J47" s="18" t="str" cm="1">
        <f t="array" aca="1" ref="J47" ca="1">INDEX($B$3:$B$7, SUMPRODUCT(--(RAND() * $D$7 &gt;= $D$3:$D$7)) + 1)</f>
        <v>is</v>
      </c>
    </row>
    <row r="48" spans="10:10" x14ac:dyDescent="0.25">
      <c r="J48" s="18" t="str" cm="1">
        <f t="array" aca="1" ref="J48" ca="1">INDEX($B$3:$B$7, SUMPRODUCT(--(RAND() * $D$7 &gt;= $D$3:$D$7)) + 1)</f>
        <v>is</v>
      </c>
    </row>
    <row r="49" spans="10:10" x14ac:dyDescent="0.25">
      <c r="J49" s="18" t="str" cm="1">
        <f t="array" aca="1" ref="J49" ca="1">INDEX($B$3:$B$7, SUMPRODUCT(--(RAND() * $D$7 &gt;= $D$3:$D$7)) + 1)</f>
        <v>small</v>
      </c>
    </row>
    <row r="50" spans="10:10" x14ac:dyDescent="0.25">
      <c r="J50" s="18" t="str" cm="1">
        <f t="array" aca="1" ref="J50" ca="1">INDEX($B$3:$B$7, SUMPRODUCT(--(RAND() * $D$7 &gt;= $D$3:$D$7)) + 1)</f>
        <v>small</v>
      </c>
    </row>
    <row r="51" spans="10:10" x14ac:dyDescent="0.25">
      <c r="J51" s="18" t="str" cm="1">
        <f t="array" aca="1" ref="J51" ca="1">INDEX($B$3:$B$7, SUMPRODUCT(--(RAND() * $D$7 &gt;= $D$3:$D$7)) + 1)</f>
        <v>example</v>
      </c>
    </row>
    <row r="52" spans="10:10" x14ac:dyDescent="0.25">
      <c r="J52" s="18" t="str" cm="1">
        <f t="array" aca="1" ref="J52" ca="1">INDEX($B$3:$B$7, SUMPRODUCT(--(RAND() * $D$7 &gt;= $D$3:$D$7)) + 1)</f>
        <v>a</v>
      </c>
    </row>
    <row r="53" spans="10:10" x14ac:dyDescent="0.25">
      <c r="J53" s="18" t="str" cm="1">
        <f t="array" aca="1" ref="J53" ca="1">INDEX($B$3:$B$7, SUMPRODUCT(--(RAND() * $D$7 &gt;= $D$3:$D$7)) + 1)</f>
        <v>small</v>
      </c>
    </row>
    <row r="54" spans="10:10" x14ac:dyDescent="0.25">
      <c r="J54" s="18" t="str" cm="1">
        <f t="array" aca="1" ref="J54" ca="1">INDEX($B$3:$B$7, SUMPRODUCT(--(RAND() * $D$7 &gt;= $D$3:$D$7)) + 1)</f>
        <v>example</v>
      </c>
    </row>
    <row r="55" spans="10:10" x14ac:dyDescent="0.25">
      <c r="J55" s="18" t="str" cm="1">
        <f t="array" aca="1" ref="J55" ca="1">INDEX($B$3:$B$7, SUMPRODUCT(--(RAND() * $D$7 &gt;= $D$3:$D$7)) + 1)</f>
        <v>small</v>
      </c>
    </row>
    <row r="56" spans="10:10" x14ac:dyDescent="0.25">
      <c r="J56" s="18" t="str" cm="1">
        <f t="array" aca="1" ref="J56" ca="1">INDEX($B$3:$B$7, SUMPRODUCT(--(RAND() * $D$7 &gt;= $D$3:$D$7)) + 1)</f>
        <v>a</v>
      </c>
    </row>
    <row r="57" spans="10:10" x14ac:dyDescent="0.25">
      <c r="J57" s="18" t="str" cm="1">
        <f t="array" aca="1" ref="J57" ca="1">INDEX($B$3:$B$7, SUMPRODUCT(--(RAND() * $D$7 &gt;= $D$3:$D$7)) + 1)</f>
        <v>this</v>
      </c>
    </row>
    <row r="58" spans="10:10" x14ac:dyDescent="0.25">
      <c r="J58" s="18" t="str" cm="1">
        <f t="array" aca="1" ref="J58" ca="1">INDEX($B$3:$B$7, SUMPRODUCT(--(RAND() * $D$7 &gt;= $D$3:$D$7)) + 1)</f>
        <v>is</v>
      </c>
    </row>
    <row r="59" spans="10:10" x14ac:dyDescent="0.25">
      <c r="J59" s="18" t="str" cm="1">
        <f t="array" aca="1" ref="J59" ca="1">INDEX($B$3:$B$7, SUMPRODUCT(--(RAND() * $D$7 &gt;= $D$3:$D$7)) + 1)</f>
        <v>small</v>
      </c>
    </row>
    <row r="60" spans="10:10" x14ac:dyDescent="0.25">
      <c r="J60" s="18" t="str" cm="1">
        <f t="array" aca="1" ref="J60" ca="1">INDEX($B$3:$B$7, SUMPRODUCT(--(RAND() * $D$7 &gt;= $D$3:$D$7)) + 1)</f>
        <v>this</v>
      </c>
    </row>
    <row r="61" spans="10:10" x14ac:dyDescent="0.25">
      <c r="J61" s="18" t="str" cm="1">
        <f t="array" aca="1" ref="J61" ca="1">INDEX($B$3:$B$7, SUMPRODUCT(--(RAND() * $D$7 &gt;= $D$3:$D$7)) + 1)</f>
        <v>this</v>
      </c>
    </row>
    <row r="62" spans="10:10" x14ac:dyDescent="0.25">
      <c r="J62" s="18" t="str" cm="1">
        <f t="array" aca="1" ref="J62" ca="1">INDEX($B$3:$B$7, SUMPRODUCT(--(RAND() * $D$7 &gt;= $D$3:$D$7)) + 1)</f>
        <v>example</v>
      </c>
    </row>
    <row r="63" spans="10:10" x14ac:dyDescent="0.25">
      <c r="J63" s="18" t="str" cm="1">
        <f t="array" aca="1" ref="J63" ca="1">INDEX($B$3:$B$7, SUMPRODUCT(--(RAND() * $D$7 &gt;= $D$3:$D$7)) + 1)</f>
        <v>a</v>
      </c>
    </row>
    <row r="64" spans="10:10" x14ac:dyDescent="0.25">
      <c r="J64" s="18" t="str" cm="1">
        <f t="array" aca="1" ref="J64" ca="1">INDEX($B$3:$B$7, SUMPRODUCT(--(RAND() * $D$7 &gt;= $D$3:$D$7)) + 1)</f>
        <v>this</v>
      </c>
    </row>
    <row r="65" spans="10:10" x14ac:dyDescent="0.25">
      <c r="J65" s="18" t="str" cm="1">
        <f t="array" aca="1" ref="J65" ca="1">INDEX($B$3:$B$7, SUMPRODUCT(--(RAND() * $D$7 &gt;= $D$3:$D$7)) + 1)</f>
        <v>is</v>
      </c>
    </row>
    <row r="66" spans="10:10" x14ac:dyDescent="0.25">
      <c r="J66" s="18" t="str" cm="1">
        <f t="array" aca="1" ref="J66" ca="1">INDEX($B$3:$B$7, SUMPRODUCT(--(RAND() * $D$7 &gt;= $D$3:$D$7)) + 1)</f>
        <v>this</v>
      </c>
    </row>
    <row r="67" spans="10:10" x14ac:dyDescent="0.25">
      <c r="J67" s="18" t="str" cm="1">
        <f t="array" aca="1" ref="J67" ca="1">INDEX($B$3:$B$7, SUMPRODUCT(--(RAND() * $D$7 &gt;= $D$3:$D$7)) + 1)</f>
        <v>is</v>
      </c>
    </row>
    <row r="68" spans="10:10" x14ac:dyDescent="0.25">
      <c r="J68" s="18" t="str" cm="1">
        <f t="array" aca="1" ref="J68" ca="1">INDEX($B$3:$B$7, SUMPRODUCT(--(RAND() * $D$7 &gt;= $D$3:$D$7)) + 1)</f>
        <v>a</v>
      </c>
    </row>
    <row r="69" spans="10:10" x14ac:dyDescent="0.25">
      <c r="J69" s="18" t="str" cm="1">
        <f t="array" aca="1" ref="J69" ca="1">INDEX($B$3:$B$7, SUMPRODUCT(--(RAND() * $D$7 &gt;= $D$3:$D$7)) + 1)</f>
        <v>small</v>
      </c>
    </row>
    <row r="70" spans="10:10" x14ac:dyDescent="0.25">
      <c r="J70" s="18" t="str" cm="1">
        <f t="array" aca="1" ref="J70" ca="1">INDEX($B$3:$B$7, SUMPRODUCT(--(RAND() * $D$7 &gt;= $D$3:$D$7)) + 1)</f>
        <v>this</v>
      </c>
    </row>
    <row r="71" spans="10:10" x14ac:dyDescent="0.25">
      <c r="J71" s="18" t="str" cm="1">
        <f t="array" aca="1" ref="J71" ca="1">INDEX($B$3:$B$7, SUMPRODUCT(--(RAND() * $D$7 &gt;= $D$3:$D$7)) + 1)</f>
        <v>a</v>
      </c>
    </row>
    <row r="72" spans="10:10" x14ac:dyDescent="0.25">
      <c r="J72" s="18" t="str" cm="1">
        <f t="array" aca="1" ref="J72" ca="1">INDEX($B$3:$B$7, SUMPRODUCT(--(RAND() * $D$7 &gt;= $D$3:$D$7)) + 1)</f>
        <v>example</v>
      </c>
    </row>
    <row r="73" spans="10:10" x14ac:dyDescent="0.25">
      <c r="J73" s="18" t="str" cm="1">
        <f t="array" aca="1" ref="J73" ca="1">INDEX($B$3:$B$7, SUMPRODUCT(--(RAND() * $D$7 &gt;= $D$3:$D$7)) + 1)</f>
        <v>is</v>
      </c>
    </row>
    <row r="74" spans="10:10" x14ac:dyDescent="0.25">
      <c r="J74" s="18" t="str" cm="1">
        <f t="array" aca="1" ref="J74" ca="1">INDEX($B$3:$B$7, SUMPRODUCT(--(RAND() * $D$7 &gt;= $D$3:$D$7)) + 1)</f>
        <v>small</v>
      </c>
    </row>
    <row r="75" spans="10:10" x14ac:dyDescent="0.25">
      <c r="J75" s="18" t="str" cm="1">
        <f t="array" aca="1" ref="J75" ca="1">INDEX($B$3:$B$7, SUMPRODUCT(--(RAND() * $D$7 &gt;= $D$3:$D$7)) + 1)</f>
        <v>is</v>
      </c>
    </row>
    <row r="76" spans="10:10" x14ac:dyDescent="0.25">
      <c r="J76" s="18" t="str" cm="1">
        <f t="array" aca="1" ref="J76" ca="1">INDEX($B$3:$B$7, SUMPRODUCT(--(RAND() * $D$7 &gt;= $D$3:$D$7)) + 1)</f>
        <v>example</v>
      </c>
    </row>
    <row r="77" spans="10:10" x14ac:dyDescent="0.25">
      <c r="J77" s="18" t="str" cm="1">
        <f t="array" aca="1" ref="J77" ca="1">INDEX($B$3:$B$7, SUMPRODUCT(--(RAND() * $D$7 &gt;= $D$3:$D$7)) + 1)</f>
        <v>this</v>
      </c>
    </row>
    <row r="78" spans="10:10" x14ac:dyDescent="0.25">
      <c r="J78" s="18" t="str" cm="1">
        <f t="array" aca="1" ref="J78" ca="1">INDEX($B$3:$B$7, SUMPRODUCT(--(RAND() * $D$7 &gt;= $D$3:$D$7)) + 1)</f>
        <v>is</v>
      </c>
    </row>
    <row r="79" spans="10:10" x14ac:dyDescent="0.25">
      <c r="J79" s="18" t="str" cm="1">
        <f t="array" aca="1" ref="J79" ca="1">INDEX($B$3:$B$7, SUMPRODUCT(--(RAND() * $D$7 &gt;= $D$3:$D$7)) + 1)</f>
        <v>this</v>
      </c>
    </row>
    <row r="80" spans="10:10" x14ac:dyDescent="0.25">
      <c r="J80" s="18" t="str" cm="1">
        <f t="array" aca="1" ref="J80" ca="1">INDEX($B$3:$B$7, SUMPRODUCT(--(RAND() * $D$7 &gt;= $D$3:$D$7)) + 1)</f>
        <v>a</v>
      </c>
    </row>
    <row r="81" spans="10:10" x14ac:dyDescent="0.25">
      <c r="J81" s="18" t="str" cm="1">
        <f t="array" aca="1" ref="J81" ca="1">INDEX($B$3:$B$7, SUMPRODUCT(--(RAND() * $D$7 &gt;= $D$3:$D$7)) + 1)</f>
        <v>a</v>
      </c>
    </row>
    <row r="82" spans="10:10" x14ac:dyDescent="0.25">
      <c r="J82" s="18" t="str" cm="1">
        <f t="array" aca="1" ref="J82" ca="1">INDEX($B$3:$B$7, SUMPRODUCT(--(RAND() * $D$7 &gt;= $D$3:$D$7)) + 1)</f>
        <v>a</v>
      </c>
    </row>
    <row r="83" spans="10:10" x14ac:dyDescent="0.25">
      <c r="J83" s="18" t="str" cm="1">
        <f t="array" aca="1" ref="J83" ca="1">INDEX($B$3:$B$7, SUMPRODUCT(--(RAND() * $D$7 &gt;= $D$3:$D$7)) + 1)</f>
        <v>is</v>
      </c>
    </row>
    <row r="84" spans="10:10" x14ac:dyDescent="0.25">
      <c r="J84" s="18" t="str" cm="1">
        <f t="array" aca="1" ref="J84" ca="1">INDEX($B$3:$B$7, SUMPRODUCT(--(RAND() * $D$7 &gt;= $D$3:$D$7)) + 1)</f>
        <v>small</v>
      </c>
    </row>
    <row r="85" spans="10:10" x14ac:dyDescent="0.25">
      <c r="J85" s="18" t="str" cm="1">
        <f t="array" aca="1" ref="J85" ca="1">INDEX($B$3:$B$7, SUMPRODUCT(--(RAND() * $D$7 &gt;= $D$3:$D$7)) + 1)</f>
        <v>is</v>
      </c>
    </row>
    <row r="86" spans="10:10" x14ac:dyDescent="0.25">
      <c r="J86" s="18" t="str" cm="1">
        <f t="array" aca="1" ref="J86" ca="1">INDEX($B$3:$B$7, SUMPRODUCT(--(RAND() * $D$7 &gt;= $D$3:$D$7)) + 1)</f>
        <v>small</v>
      </c>
    </row>
    <row r="87" spans="10:10" x14ac:dyDescent="0.25">
      <c r="J87" s="18" t="str" cm="1">
        <f t="array" aca="1" ref="J87" ca="1">INDEX($B$3:$B$7, SUMPRODUCT(--(RAND() * $D$7 &gt;= $D$3:$D$7)) + 1)</f>
        <v>a</v>
      </c>
    </row>
    <row r="88" spans="10:10" x14ac:dyDescent="0.25">
      <c r="J88" s="18" t="str" cm="1">
        <f t="array" aca="1" ref="J88" ca="1">INDEX($B$3:$B$7, SUMPRODUCT(--(RAND() * $D$7 &gt;= $D$3:$D$7)) + 1)</f>
        <v>a</v>
      </c>
    </row>
    <row r="89" spans="10:10" x14ac:dyDescent="0.25">
      <c r="J89" s="18" t="str" cm="1">
        <f t="array" aca="1" ref="J89" ca="1">INDEX($B$3:$B$7, SUMPRODUCT(--(RAND() * $D$7 &gt;= $D$3:$D$7)) + 1)</f>
        <v>is</v>
      </c>
    </row>
    <row r="90" spans="10:10" x14ac:dyDescent="0.25">
      <c r="J90" s="18" t="str" cm="1">
        <f t="array" aca="1" ref="J90" ca="1">INDEX($B$3:$B$7, SUMPRODUCT(--(RAND() * $D$7 &gt;= $D$3:$D$7)) + 1)</f>
        <v>a</v>
      </c>
    </row>
    <row r="91" spans="10:10" x14ac:dyDescent="0.25">
      <c r="J91" s="18" t="str" cm="1">
        <f t="array" aca="1" ref="J91" ca="1">INDEX($B$3:$B$7, SUMPRODUCT(--(RAND() * $D$7 &gt;= $D$3:$D$7)) + 1)</f>
        <v>small</v>
      </c>
    </row>
    <row r="92" spans="10:10" x14ac:dyDescent="0.25">
      <c r="J92" s="18" t="str" cm="1">
        <f t="array" aca="1" ref="J92" ca="1">INDEX($B$3:$B$7, SUMPRODUCT(--(RAND() * $D$7 &gt;= $D$3:$D$7)) + 1)</f>
        <v>small</v>
      </c>
    </row>
    <row r="93" spans="10:10" x14ac:dyDescent="0.25">
      <c r="J93" s="18" t="str" cm="1">
        <f t="array" aca="1" ref="J93" ca="1">INDEX($B$3:$B$7, SUMPRODUCT(--(RAND() * $D$7 &gt;= $D$3:$D$7)) + 1)</f>
        <v>small</v>
      </c>
    </row>
    <row r="94" spans="10:10" x14ac:dyDescent="0.25">
      <c r="J94" s="18" t="str" cm="1">
        <f t="array" aca="1" ref="J94" ca="1">INDEX($B$3:$B$7, SUMPRODUCT(--(RAND() * $D$7 &gt;= $D$3:$D$7)) + 1)</f>
        <v>small</v>
      </c>
    </row>
    <row r="95" spans="10:10" x14ac:dyDescent="0.25">
      <c r="J95" s="18" t="str" cm="1">
        <f t="array" aca="1" ref="J95" ca="1">INDEX($B$3:$B$7, SUMPRODUCT(--(RAND() * $D$7 &gt;= $D$3:$D$7)) + 1)</f>
        <v>small</v>
      </c>
    </row>
    <row r="96" spans="10:10" x14ac:dyDescent="0.25">
      <c r="J96" s="18" t="str" cm="1">
        <f t="array" aca="1" ref="J96" ca="1">INDEX($B$3:$B$7, SUMPRODUCT(--(RAND() * $D$7 &gt;= $D$3:$D$7)) + 1)</f>
        <v>small</v>
      </c>
    </row>
    <row r="97" spans="10:10" x14ac:dyDescent="0.25">
      <c r="J97" s="18" t="str" cm="1">
        <f t="array" aca="1" ref="J97" ca="1">INDEX($B$3:$B$7, SUMPRODUCT(--(RAND() * $D$7 &gt;= $D$3:$D$7)) + 1)</f>
        <v>is</v>
      </c>
    </row>
    <row r="98" spans="10:10" x14ac:dyDescent="0.25">
      <c r="J98" s="18" t="str" cm="1">
        <f t="array" aca="1" ref="J98" ca="1">INDEX($B$3:$B$7, SUMPRODUCT(--(RAND() * $D$7 &gt;= $D$3:$D$7)) + 1)</f>
        <v>is</v>
      </c>
    </row>
    <row r="99" spans="10:10" x14ac:dyDescent="0.25">
      <c r="J99" s="18" t="str" cm="1">
        <f t="array" aca="1" ref="J99" ca="1">INDEX($B$3:$B$7, SUMPRODUCT(--(RAND() * $D$7 &gt;= $D$3:$D$7)) + 1)</f>
        <v>is</v>
      </c>
    </row>
    <row r="100" spans="10:10" x14ac:dyDescent="0.25">
      <c r="J100" s="18" t="str" cm="1">
        <f t="array" aca="1" ref="J100" ca="1">INDEX($B$3:$B$7, SUMPRODUCT(--(RAND() * $D$7 &gt;= $D$3:$D$7)) + 1)</f>
        <v>example</v>
      </c>
    </row>
    <row r="101" spans="10:10" x14ac:dyDescent="0.25">
      <c r="J101" s="18" t="str" cm="1">
        <f t="array" aca="1" ref="J101" ca="1">INDEX($B$3:$B$7, SUMPRODUCT(--(RAND() * $D$7 &gt;= $D$3:$D$7)) + 1)</f>
        <v>a</v>
      </c>
    </row>
    <row r="102" spans="10:10" x14ac:dyDescent="0.25">
      <c r="J102" s="18" t="str" cm="1">
        <f t="array" aca="1" ref="J102" ca="1">INDEX($B$3:$B$7, SUMPRODUCT(--(RAND() * $D$7 &gt;= $D$3:$D$7)) + 1)</f>
        <v>this</v>
      </c>
    </row>
  </sheetData>
  <pageMargins left="0.7" right="0.7" top="0.75" bottom="0.75" header="0.3" footer="0.3"/>
  <ignoredErrors>
    <ignoredError sqref="E3:F7" formula="1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4810-B6C9-4A97-828F-2CD0619BC532}">
  <sheetPr>
    <tabColor rgb="FF7030A0"/>
  </sheetPr>
  <dimension ref="B1:AC52"/>
  <sheetViews>
    <sheetView showGridLines="0" topLeftCell="E10" zoomScale="130" zoomScaleNormal="130" workbookViewId="0">
      <selection activeCell="G8" sqref="G8"/>
    </sheetView>
  </sheetViews>
  <sheetFormatPr defaultRowHeight="15" x14ac:dyDescent="0.25"/>
  <cols>
    <col min="1" max="1" width="1.42578125" style="66" customWidth="1"/>
    <col min="2" max="5" width="14.28515625" style="66" customWidth="1"/>
    <col min="6" max="6" width="4.28515625" style="66" customWidth="1"/>
    <col min="7" max="10" width="14.28515625" style="66" customWidth="1"/>
    <col min="11" max="11" width="4.28515625" style="66" customWidth="1"/>
    <col min="12" max="15" width="14.28515625" style="66" customWidth="1"/>
    <col min="16" max="16" width="4.28515625" style="66" customWidth="1"/>
    <col min="17" max="20" width="14.28515625" style="66" customWidth="1"/>
    <col min="21" max="21" width="4.28515625" style="66" customWidth="1"/>
    <col min="22" max="26" width="14.28515625" style="66" customWidth="1"/>
    <col min="27" max="27" width="21.28515625" style="66" customWidth="1"/>
    <col min="28" max="29" width="14.28515625" style="66" customWidth="1"/>
    <col min="30" max="30" width="9.140625" style="66"/>
    <col min="31" max="41" width="14.28515625" style="66" customWidth="1"/>
    <col min="42" max="16384" width="9.140625" style="66"/>
  </cols>
  <sheetData>
    <row r="1" spans="2:29" ht="7.5" customHeight="1" x14ac:dyDescent="0.25"/>
    <row r="2" spans="2:29" ht="22.5" customHeight="1" x14ac:dyDescent="0.25"/>
    <row r="3" spans="2:29" ht="30" customHeight="1" x14ac:dyDescent="0.25"/>
    <row r="4" spans="2:29" ht="30" customHeight="1" x14ac:dyDescent="0.25"/>
    <row r="5" spans="2:29" ht="30" customHeight="1" x14ac:dyDescent="0.25"/>
    <row r="6" spans="2:29" ht="30" customHeight="1" x14ac:dyDescent="0.25"/>
    <row r="7" spans="2:29" s="68" customFormat="1" ht="18.75" customHeight="1" x14ac:dyDescent="0.25">
      <c r="B7" s="67" t="s">
        <v>85</v>
      </c>
      <c r="G7" s="67" t="s">
        <v>324</v>
      </c>
      <c r="L7" s="67" t="s">
        <v>326</v>
      </c>
      <c r="Q7" s="67" t="s">
        <v>328</v>
      </c>
      <c r="V7" s="67" t="s">
        <v>322</v>
      </c>
    </row>
    <row r="8" spans="2:29" ht="22.5" customHeight="1" x14ac:dyDescent="0.25"/>
    <row r="9" spans="2:29" ht="30" customHeight="1" x14ac:dyDescent="0.25"/>
    <row r="10" spans="2:29" ht="30" customHeight="1" x14ac:dyDescent="0.25"/>
    <row r="11" spans="2:29" ht="30" customHeight="1" x14ac:dyDescent="0.25"/>
    <row r="12" spans="2:29" ht="30" customHeight="1" x14ac:dyDescent="0.25">
      <c r="Z12" s="69"/>
      <c r="AA12" s="69"/>
    </row>
    <row r="13" spans="2:29" s="68" customFormat="1" ht="18.75" customHeight="1" x14ac:dyDescent="0.25">
      <c r="B13" s="67" t="s">
        <v>86</v>
      </c>
      <c r="G13" s="67" t="s">
        <v>325</v>
      </c>
      <c r="L13" s="67" t="s">
        <v>327</v>
      </c>
      <c r="Q13" s="67" t="s">
        <v>329</v>
      </c>
      <c r="V13" s="67" t="s">
        <v>323</v>
      </c>
      <c r="Z13" s="70"/>
      <c r="AA13" s="70"/>
    </row>
    <row r="14" spans="2:29" ht="22.5" customHeight="1" x14ac:dyDescent="0.25">
      <c r="Z14" s="69"/>
      <c r="AA14" s="69"/>
    </row>
    <row r="15" spans="2:29" ht="22.5" customHeight="1" x14ac:dyDescent="0.25">
      <c r="B15" s="71" t="s">
        <v>13</v>
      </c>
      <c r="C15" s="64" t="s">
        <v>66</v>
      </c>
      <c r="D15" s="64" t="s">
        <v>53</v>
      </c>
      <c r="E15" s="64" t="s">
        <v>74</v>
      </c>
      <c r="G15" s="71" t="s">
        <v>14</v>
      </c>
      <c r="H15" s="64" t="s">
        <v>66</v>
      </c>
      <c r="I15" s="64" t="s">
        <v>53</v>
      </c>
      <c r="J15" s="64" t="s">
        <v>74</v>
      </c>
      <c r="L15" s="71" t="s">
        <v>16</v>
      </c>
      <c r="M15" s="64" t="s">
        <v>66</v>
      </c>
      <c r="N15" s="64" t="s">
        <v>53</v>
      </c>
      <c r="O15" s="64" t="s">
        <v>74</v>
      </c>
      <c r="Q15" s="71" t="s">
        <v>15</v>
      </c>
      <c r="R15" s="64" t="s">
        <v>66</v>
      </c>
      <c r="S15" s="64" t="s">
        <v>53</v>
      </c>
      <c r="T15" s="64" t="s">
        <v>74</v>
      </c>
      <c r="V15" s="71" t="s">
        <v>321</v>
      </c>
      <c r="W15" s="64" t="s">
        <v>66</v>
      </c>
      <c r="X15" s="64" t="s">
        <v>53</v>
      </c>
      <c r="Y15" s="64" t="s">
        <v>74</v>
      </c>
      <c r="Z15" s="72"/>
      <c r="AA15" s="69"/>
      <c r="AB15" s="69"/>
      <c r="AC15" s="69"/>
    </row>
    <row r="16" spans="2:29" x14ac:dyDescent="0.25">
      <c r="B16" s="73" t="s">
        <v>54</v>
      </c>
      <c r="C16" s="74">
        <v>0.5</v>
      </c>
      <c r="D16" s="75">
        <f t="shared" ref="D16:D39" si="0">C16/$C$40</f>
        <v>1.7605633802816899E-2</v>
      </c>
      <c r="E16" s="75">
        <f>D16</f>
        <v>1.7605633802816899E-2</v>
      </c>
      <c r="G16" s="76">
        <v>1</v>
      </c>
      <c r="H16" s="74">
        <v>0.9</v>
      </c>
      <c r="I16" s="75">
        <f t="shared" ref="I16:I46" si="1">H16/$H$47</f>
        <v>2.6865671641791052E-2</v>
      </c>
      <c r="J16" s="75">
        <f>I16</f>
        <v>2.6865671641791052E-2</v>
      </c>
      <c r="L16" s="76" t="s">
        <v>17</v>
      </c>
      <c r="M16" s="74">
        <v>0.7</v>
      </c>
      <c r="N16" s="75">
        <f t="shared" ref="N16:N22" si="2">M16/$M$23</f>
        <v>0.13207547169811321</v>
      </c>
      <c r="O16" s="75">
        <f>N16</f>
        <v>0.13207547169811321</v>
      </c>
      <c r="P16" s="77"/>
      <c r="Q16" s="76" t="s">
        <v>24</v>
      </c>
      <c r="R16" s="74">
        <v>0.9</v>
      </c>
      <c r="S16" s="75">
        <f t="shared" ref="S16:S27" si="3">R16/$R$28</f>
        <v>6.9230769230769248E-2</v>
      </c>
      <c r="T16" s="75">
        <f>S16</f>
        <v>6.9230769230769248E-2</v>
      </c>
      <c r="V16" s="76">
        <v>1</v>
      </c>
      <c r="W16" s="74">
        <v>1</v>
      </c>
      <c r="X16" s="75">
        <f>W16/$W$23</f>
        <v>6.25E-2</v>
      </c>
      <c r="Y16" s="75">
        <f>X16</f>
        <v>6.25E-2</v>
      </c>
      <c r="Z16" s="72"/>
      <c r="AA16" s="69"/>
      <c r="AB16" s="69"/>
      <c r="AC16" s="69"/>
    </row>
    <row r="17" spans="2:29" x14ac:dyDescent="0.25">
      <c r="B17" s="73" t="s">
        <v>55</v>
      </c>
      <c r="C17" s="74">
        <v>0.3</v>
      </c>
      <c r="D17" s="75">
        <f t="shared" si="0"/>
        <v>1.0563380281690139E-2</v>
      </c>
      <c r="E17" s="75">
        <f>E16+D17</f>
        <v>2.8169014084507039E-2</v>
      </c>
      <c r="G17" s="76">
        <v>2</v>
      </c>
      <c r="H17" s="74">
        <v>0.9</v>
      </c>
      <c r="I17" s="75">
        <f t="shared" si="1"/>
        <v>2.6865671641791052E-2</v>
      </c>
      <c r="J17" s="75">
        <f>J16+I17</f>
        <v>5.3731343283582103E-2</v>
      </c>
      <c r="L17" s="76" t="s">
        <v>18</v>
      </c>
      <c r="M17" s="74">
        <v>0.6</v>
      </c>
      <c r="N17" s="75">
        <f t="shared" si="2"/>
        <v>0.11320754716981132</v>
      </c>
      <c r="O17" s="75">
        <f>O16+N17</f>
        <v>0.24528301886792453</v>
      </c>
      <c r="P17" s="77"/>
      <c r="Q17" s="76" t="s">
        <v>25</v>
      </c>
      <c r="R17" s="74">
        <v>0.9</v>
      </c>
      <c r="S17" s="75">
        <f t="shared" si="3"/>
        <v>6.9230769230769248E-2</v>
      </c>
      <c r="T17" s="75">
        <f>T16+S17</f>
        <v>0.1384615384615385</v>
      </c>
      <c r="V17" s="76">
        <v>3</v>
      </c>
      <c r="W17" s="74">
        <v>3</v>
      </c>
      <c r="X17" s="75">
        <f t="shared" ref="X17:X22" si="4">W17/$W$23</f>
        <v>0.1875</v>
      </c>
      <c r="Y17" s="75">
        <f>Y16+X17</f>
        <v>0.25</v>
      </c>
      <c r="Z17" s="72"/>
      <c r="AA17" s="69"/>
      <c r="AB17" s="69"/>
      <c r="AC17" s="69"/>
    </row>
    <row r="18" spans="2:29" x14ac:dyDescent="0.25">
      <c r="B18" s="73" t="s">
        <v>56</v>
      </c>
      <c r="C18" s="74">
        <v>0.2</v>
      </c>
      <c r="D18" s="75">
        <f t="shared" si="0"/>
        <v>7.0422535211267599E-3</v>
      </c>
      <c r="E18" s="75">
        <f t="shared" ref="E18:E39" si="5">E17+D18</f>
        <v>3.5211267605633798E-2</v>
      </c>
      <c r="G18" s="76">
        <v>3</v>
      </c>
      <c r="H18" s="74">
        <v>0.9</v>
      </c>
      <c r="I18" s="75">
        <f t="shared" si="1"/>
        <v>2.6865671641791052E-2</v>
      </c>
      <c r="J18" s="75">
        <f t="shared" ref="J18:J46" si="6">J17+I18</f>
        <v>8.0597014925373162E-2</v>
      </c>
      <c r="L18" s="76" t="s">
        <v>19</v>
      </c>
      <c r="M18" s="74">
        <v>0.5</v>
      </c>
      <c r="N18" s="75">
        <f t="shared" si="2"/>
        <v>9.4339622641509441E-2</v>
      </c>
      <c r="O18" s="75">
        <f t="shared" ref="O18:O22" si="7">O17+N18</f>
        <v>0.339622641509434</v>
      </c>
      <c r="P18" s="77"/>
      <c r="Q18" s="76" t="s">
        <v>26</v>
      </c>
      <c r="R18" s="74">
        <v>1</v>
      </c>
      <c r="S18" s="75">
        <f t="shared" si="3"/>
        <v>7.6923076923076927E-2</v>
      </c>
      <c r="T18" s="75">
        <f t="shared" ref="T18:T27" si="8">T17+S18</f>
        <v>0.21538461538461542</v>
      </c>
      <c r="V18" s="76">
        <v>5</v>
      </c>
      <c r="W18" s="74">
        <v>1</v>
      </c>
      <c r="X18" s="75">
        <f t="shared" si="4"/>
        <v>6.25E-2</v>
      </c>
      <c r="Y18" s="75">
        <f t="shared" ref="Y18:Y22" si="9">Y17+X18</f>
        <v>0.3125</v>
      </c>
      <c r="Z18" s="72"/>
      <c r="AA18" s="69"/>
      <c r="AB18" s="69"/>
      <c r="AC18" s="69"/>
    </row>
    <row r="19" spans="2:29" x14ac:dyDescent="0.25">
      <c r="B19" s="73" t="s">
        <v>57</v>
      </c>
      <c r="C19" s="74">
        <v>0.2</v>
      </c>
      <c r="D19" s="75">
        <f t="shared" si="0"/>
        <v>7.0422535211267599E-3</v>
      </c>
      <c r="E19" s="75">
        <f t="shared" si="5"/>
        <v>4.2253521126760556E-2</v>
      </c>
      <c r="G19" s="76">
        <v>4</v>
      </c>
      <c r="H19" s="74">
        <v>0.9</v>
      </c>
      <c r="I19" s="75">
        <f t="shared" si="1"/>
        <v>2.6865671641791052E-2</v>
      </c>
      <c r="J19" s="75">
        <f t="shared" si="6"/>
        <v>0.10746268656716421</v>
      </c>
      <c r="L19" s="76" t="s">
        <v>20</v>
      </c>
      <c r="M19" s="74">
        <v>0.6</v>
      </c>
      <c r="N19" s="75">
        <f t="shared" si="2"/>
        <v>0.11320754716981132</v>
      </c>
      <c r="O19" s="75">
        <f t="shared" si="7"/>
        <v>0.45283018867924529</v>
      </c>
      <c r="P19" s="77"/>
      <c r="Q19" s="76" t="s">
        <v>27</v>
      </c>
      <c r="R19" s="74">
        <v>1.1000000000000001</v>
      </c>
      <c r="S19" s="75">
        <f t="shared" si="3"/>
        <v>8.4615384615384634E-2</v>
      </c>
      <c r="T19" s="75">
        <f t="shared" si="8"/>
        <v>0.30000000000000004</v>
      </c>
      <c r="V19" s="76">
        <v>10</v>
      </c>
      <c r="W19" s="74">
        <v>1</v>
      </c>
      <c r="X19" s="75">
        <f t="shared" si="4"/>
        <v>6.25E-2</v>
      </c>
      <c r="Y19" s="75">
        <f t="shared" si="9"/>
        <v>0.375</v>
      </c>
      <c r="Z19" s="72"/>
      <c r="AA19" s="69"/>
      <c r="AB19" s="69"/>
      <c r="AC19" s="69"/>
    </row>
    <row r="20" spans="2:29" x14ac:dyDescent="0.25">
      <c r="B20" s="73" t="s">
        <v>58</v>
      </c>
      <c r="C20" s="74">
        <v>0.3</v>
      </c>
      <c r="D20" s="75">
        <f t="shared" si="0"/>
        <v>1.0563380281690139E-2</v>
      </c>
      <c r="E20" s="75">
        <f t="shared" si="5"/>
        <v>5.2816901408450696E-2</v>
      </c>
      <c r="G20" s="76">
        <v>5</v>
      </c>
      <c r="H20" s="74">
        <v>1</v>
      </c>
      <c r="I20" s="75">
        <f t="shared" si="1"/>
        <v>2.9850746268656723E-2</v>
      </c>
      <c r="J20" s="75">
        <f t="shared" si="6"/>
        <v>0.13731343283582093</v>
      </c>
      <c r="L20" s="76" t="s">
        <v>21</v>
      </c>
      <c r="M20" s="74">
        <v>0.8</v>
      </c>
      <c r="N20" s="75">
        <f t="shared" si="2"/>
        <v>0.15094339622641512</v>
      </c>
      <c r="O20" s="75">
        <f t="shared" si="7"/>
        <v>0.60377358490566047</v>
      </c>
      <c r="P20" s="77"/>
      <c r="Q20" s="76" t="s">
        <v>28</v>
      </c>
      <c r="R20" s="74">
        <v>1.2</v>
      </c>
      <c r="S20" s="75">
        <f t="shared" si="3"/>
        <v>9.2307692307692313E-2</v>
      </c>
      <c r="T20" s="75">
        <f t="shared" si="8"/>
        <v>0.39230769230769236</v>
      </c>
      <c r="V20" s="76">
        <v>30</v>
      </c>
      <c r="W20" s="74">
        <v>4</v>
      </c>
      <c r="X20" s="75">
        <f t="shared" si="4"/>
        <v>0.25</v>
      </c>
      <c r="Y20" s="75">
        <f t="shared" si="9"/>
        <v>0.625</v>
      </c>
      <c r="Z20" s="72"/>
      <c r="AA20" s="69"/>
      <c r="AB20" s="69"/>
      <c r="AC20" s="69"/>
    </row>
    <row r="21" spans="2:29" x14ac:dyDescent="0.25">
      <c r="B21" s="73" t="s">
        <v>59</v>
      </c>
      <c r="C21" s="74">
        <v>0.5</v>
      </c>
      <c r="D21" s="75">
        <f t="shared" si="0"/>
        <v>1.7605633802816899E-2</v>
      </c>
      <c r="E21" s="75">
        <f t="shared" si="5"/>
        <v>7.0422535211267595E-2</v>
      </c>
      <c r="G21" s="76">
        <v>6</v>
      </c>
      <c r="H21" s="74">
        <v>1</v>
      </c>
      <c r="I21" s="75">
        <f t="shared" si="1"/>
        <v>2.9850746268656723E-2</v>
      </c>
      <c r="J21" s="75">
        <f t="shared" si="6"/>
        <v>0.16716417910447764</v>
      </c>
      <c r="L21" s="76" t="s">
        <v>22</v>
      </c>
      <c r="M21" s="74">
        <v>0.8</v>
      </c>
      <c r="N21" s="75">
        <f t="shared" si="2"/>
        <v>0.15094339622641512</v>
      </c>
      <c r="O21" s="75">
        <f t="shared" si="7"/>
        <v>0.75471698113207553</v>
      </c>
      <c r="P21" s="77"/>
      <c r="Q21" s="76" t="s">
        <v>29</v>
      </c>
      <c r="R21" s="74">
        <v>1</v>
      </c>
      <c r="S21" s="75">
        <f t="shared" si="3"/>
        <v>7.6923076923076927E-2</v>
      </c>
      <c r="T21" s="75">
        <f t="shared" si="8"/>
        <v>0.46923076923076928</v>
      </c>
      <c r="V21" s="76">
        <v>60</v>
      </c>
      <c r="W21" s="74">
        <v>1</v>
      </c>
      <c r="X21" s="75">
        <f t="shared" si="4"/>
        <v>6.25E-2</v>
      </c>
      <c r="Y21" s="75">
        <f t="shared" si="9"/>
        <v>0.6875</v>
      </c>
      <c r="Z21" s="72"/>
      <c r="AA21" s="69"/>
      <c r="AB21" s="69"/>
      <c r="AC21" s="69"/>
    </row>
    <row r="22" spans="2:29" x14ac:dyDescent="0.25">
      <c r="B22" s="73" t="s">
        <v>60</v>
      </c>
      <c r="C22" s="74">
        <v>0.8</v>
      </c>
      <c r="D22" s="75">
        <f t="shared" si="0"/>
        <v>2.8169014084507039E-2</v>
      </c>
      <c r="E22" s="75">
        <f t="shared" si="5"/>
        <v>9.8591549295774628E-2</v>
      </c>
      <c r="G22" s="76">
        <v>7</v>
      </c>
      <c r="H22" s="74">
        <v>1.1000000000000001</v>
      </c>
      <c r="I22" s="75">
        <f t="shared" si="1"/>
        <v>3.2835820895522401E-2</v>
      </c>
      <c r="J22" s="75">
        <f t="shared" si="6"/>
        <v>0.20000000000000004</v>
      </c>
      <c r="L22" s="76" t="s">
        <v>23</v>
      </c>
      <c r="M22" s="74">
        <v>1.3</v>
      </c>
      <c r="N22" s="75">
        <f t="shared" si="2"/>
        <v>0.24528301886792456</v>
      </c>
      <c r="O22" s="75">
        <f t="shared" si="7"/>
        <v>1</v>
      </c>
      <c r="P22" s="77"/>
      <c r="Q22" s="76" t="s">
        <v>30</v>
      </c>
      <c r="R22" s="74">
        <v>0.8</v>
      </c>
      <c r="S22" s="75">
        <f t="shared" si="3"/>
        <v>6.1538461538461549E-2</v>
      </c>
      <c r="T22" s="75">
        <f t="shared" si="8"/>
        <v>0.53076923076923088</v>
      </c>
      <c r="V22" s="76">
        <v>100</v>
      </c>
      <c r="W22" s="74">
        <v>5</v>
      </c>
      <c r="X22" s="75">
        <f t="shared" si="4"/>
        <v>0.3125</v>
      </c>
      <c r="Y22" s="75">
        <f t="shared" si="9"/>
        <v>1</v>
      </c>
      <c r="Z22" s="72"/>
      <c r="AA22" s="69"/>
      <c r="AB22" s="69"/>
      <c r="AC22" s="69"/>
    </row>
    <row r="23" spans="2:29" x14ac:dyDescent="0.25">
      <c r="B23" s="73" t="s">
        <v>61</v>
      </c>
      <c r="C23" s="74">
        <v>1</v>
      </c>
      <c r="D23" s="75">
        <f t="shared" si="0"/>
        <v>3.5211267605633798E-2</v>
      </c>
      <c r="E23" s="75">
        <f t="shared" si="5"/>
        <v>0.13380281690140844</v>
      </c>
      <c r="G23" s="76">
        <v>8</v>
      </c>
      <c r="H23" s="74">
        <v>1.1000000000000001</v>
      </c>
      <c r="I23" s="75">
        <f t="shared" si="1"/>
        <v>3.2835820895522401E-2</v>
      </c>
      <c r="J23" s="75">
        <f t="shared" si="6"/>
        <v>0.23283582089552243</v>
      </c>
      <c r="L23" s="78" t="s">
        <v>52</v>
      </c>
      <c r="M23" s="78">
        <f>SUM(M16:M22)</f>
        <v>5.3</v>
      </c>
      <c r="N23" s="79">
        <f>SUM(N16:N22)</f>
        <v>1</v>
      </c>
      <c r="O23" s="79"/>
      <c r="Q23" s="76" t="s">
        <v>31</v>
      </c>
      <c r="R23" s="74">
        <v>0.8</v>
      </c>
      <c r="S23" s="75">
        <f t="shared" si="3"/>
        <v>6.1538461538461549E-2</v>
      </c>
      <c r="T23" s="75">
        <f t="shared" si="8"/>
        <v>0.59230769230769242</v>
      </c>
      <c r="V23" s="78" t="s">
        <v>52</v>
      </c>
      <c r="W23" s="78">
        <f>SUM(W16:W22)</f>
        <v>16</v>
      </c>
      <c r="X23" s="79">
        <f>SUM(X16:X22)</f>
        <v>1</v>
      </c>
      <c r="Y23" s="79"/>
      <c r="Z23" s="72"/>
      <c r="AA23" s="69"/>
      <c r="AB23" s="69"/>
      <c r="AC23" s="69"/>
    </row>
    <row r="24" spans="2:29" x14ac:dyDescent="0.25">
      <c r="B24" s="73" t="s">
        <v>62</v>
      </c>
      <c r="C24" s="74">
        <v>1.2</v>
      </c>
      <c r="D24" s="75">
        <f t="shared" si="0"/>
        <v>4.2253521126760556E-2</v>
      </c>
      <c r="E24" s="75">
        <f t="shared" si="5"/>
        <v>0.176056338028169</v>
      </c>
      <c r="G24" s="76">
        <v>9</v>
      </c>
      <c r="H24" s="74">
        <v>1.2</v>
      </c>
      <c r="I24" s="75">
        <f t="shared" si="1"/>
        <v>3.5820895522388069E-2</v>
      </c>
      <c r="J24" s="75">
        <f t="shared" si="6"/>
        <v>0.2686567164179105</v>
      </c>
      <c r="O24" s="80"/>
      <c r="Q24" s="76" t="s">
        <v>32</v>
      </c>
      <c r="R24" s="74">
        <v>1</v>
      </c>
      <c r="S24" s="75">
        <f t="shared" si="3"/>
        <v>7.6923076923076927E-2</v>
      </c>
      <c r="T24" s="75">
        <f t="shared" si="8"/>
        <v>0.6692307692307693</v>
      </c>
      <c r="W24" s="72"/>
      <c r="X24" s="72"/>
      <c r="Y24" s="72"/>
      <c r="Z24" s="72"/>
      <c r="AA24" s="69"/>
      <c r="AB24" s="69"/>
      <c r="AC24" s="69"/>
    </row>
    <row r="25" spans="2:29" x14ac:dyDescent="0.25">
      <c r="B25" s="73" t="s">
        <v>63</v>
      </c>
      <c r="C25" s="74">
        <v>1.8</v>
      </c>
      <c r="D25" s="75">
        <f t="shared" si="0"/>
        <v>6.338028169014083E-2</v>
      </c>
      <c r="E25" s="75">
        <f t="shared" si="5"/>
        <v>0.23943661971830982</v>
      </c>
      <c r="G25" s="76">
        <v>10</v>
      </c>
      <c r="H25" s="74">
        <v>1.2</v>
      </c>
      <c r="I25" s="75">
        <f t="shared" si="1"/>
        <v>3.5820895522388069E-2</v>
      </c>
      <c r="J25" s="75">
        <f t="shared" si="6"/>
        <v>0.30447761194029854</v>
      </c>
      <c r="O25" s="80"/>
      <c r="Q25" s="76" t="s">
        <v>33</v>
      </c>
      <c r="R25" s="74">
        <v>1.2</v>
      </c>
      <c r="S25" s="75">
        <f t="shared" si="3"/>
        <v>9.2307692307692313E-2</v>
      </c>
      <c r="T25" s="75">
        <f t="shared" si="8"/>
        <v>0.76153846153846161</v>
      </c>
      <c r="W25" s="72"/>
      <c r="X25" s="72"/>
      <c r="Y25" s="72"/>
      <c r="Z25" s="72"/>
      <c r="AA25" s="69"/>
      <c r="AB25" s="69"/>
      <c r="AC25" s="69"/>
    </row>
    <row r="26" spans="2:29" x14ac:dyDescent="0.25">
      <c r="B26" s="81">
        <v>10</v>
      </c>
      <c r="C26" s="74">
        <v>2</v>
      </c>
      <c r="D26" s="75">
        <f t="shared" si="0"/>
        <v>7.0422535211267595E-2</v>
      </c>
      <c r="E26" s="75">
        <f t="shared" si="5"/>
        <v>0.30985915492957739</v>
      </c>
      <c r="G26" s="76">
        <v>11</v>
      </c>
      <c r="H26" s="74">
        <v>1.3</v>
      </c>
      <c r="I26" s="75">
        <f t="shared" si="1"/>
        <v>3.8805970149253743E-2</v>
      </c>
      <c r="J26" s="75">
        <f t="shared" si="6"/>
        <v>0.34328358208955229</v>
      </c>
      <c r="O26" s="80"/>
      <c r="Q26" s="76" t="s">
        <v>34</v>
      </c>
      <c r="R26" s="74">
        <v>1.5</v>
      </c>
      <c r="S26" s="75">
        <f t="shared" si="3"/>
        <v>0.1153846153846154</v>
      </c>
      <c r="T26" s="75">
        <f t="shared" si="8"/>
        <v>0.87692307692307703</v>
      </c>
      <c r="W26" s="72"/>
      <c r="X26" s="72"/>
      <c r="Y26" s="72"/>
      <c r="Z26" s="72"/>
      <c r="AA26" s="69"/>
      <c r="AB26" s="69"/>
      <c r="AC26" s="69"/>
    </row>
    <row r="27" spans="2:29" x14ac:dyDescent="0.25">
      <c r="B27" s="81">
        <v>11</v>
      </c>
      <c r="C27" s="74">
        <v>2</v>
      </c>
      <c r="D27" s="75">
        <f t="shared" si="0"/>
        <v>7.0422535211267595E-2</v>
      </c>
      <c r="E27" s="75">
        <f t="shared" si="5"/>
        <v>0.38028169014084501</v>
      </c>
      <c r="G27" s="76">
        <v>12</v>
      </c>
      <c r="H27" s="74">
        <v>1.3</v>
      </c>
      <c r="I27" s="75">
        <f t="shared" si="1"/>
        <v>3.8805970149253743E-2</v>
      </c>
      <c r="J27" s="75">
        <f t="shared" si="6"/>
        <v>0.38208955223880603</v>
      </c>
      <c r="O27" s="80"/>
      <c r="Q27" s="76" t="s">
        <v>35</v>
      </c>
      <c r="R27" s="74">
        <v>1.6</v>
      </c>
      <c r="S27" s="75">
        <f t="shared" si="3"/>
        <v>0.1230769230769231</v>
      </c>
      <c r="T27" s="75">
        <f t="shared" si="8"/>
        <v>1.0000000000000002</v>
      </c>
      <c r="W27" s="69"/>
      <c r="X27" s="69"/>
      <c r="Y27" s="72"/>
      <c r="Z27" s="72"/>
      <c r="AA27" s="69"/>
      <c r="AB27" s="69"/>
      <c r="AC27" s="69"/>
    </row>
    <row r="28" spans="2:29" x14ac:dyDescent="0.25">
      <c r="B28" s="81">
        <v>12</v>
      </c>
      <c r="C28" s="74">
        <v>1.8</v>
      </c>
      <c r="D28" s="75">
        <f t="shared" si="0"/>
        <v>6.338028169014083E-2</v>
      </c>
      <c r="E28" s="75">
        <f t="shared" si="5"/>
        <v>0.44366197183098582</v>
      </c>
      <c r="G28" s="76">
        <v>13</v>
      </c>
      <c r="H28" s="74">
        <v>1.4</v>
      </c>
      <c r="I28" s="75">
        <f t="shared" si="1"/>
        <v>4.1791044776119411E-2</v>
      </c>
      <c r="J28" s="75">
        <f t="shared" si="6"/>
        <v>0.42388059701492542</v>
      </c>
      <c r="O28" s="80"/>
      <c r="Q28" s="78" t="s">
        <v>52</v>
      </c>
      <c r="R28" s="78">
        <f>SUM(R16:R27)</f>
        <v>12.999999999999998</v>
      </c>
      <c r="S28" s="79">
        <f>SUM(S16:S27)</f>
        <v>1.0000000000000002</v>
      </c>
      <c r="T28" s="79"/>
      <c r="W28" s="69"/>
      <c r="X28" s="69"/>
      <c r="Y28" s="72"/>
      <c r="Z28" s="72"/>
      <c r="AA28" s="69"/>
      <c r="AB28" s="69"/>
      <c r="AC28" s="69"/>
    </row>
    <row r="29" spans="2:29" x14ac:dyDescent="0.25">
      <c r="B29" s="81">
        <v>13</v>
      </c>
      <c r="C29" s="74">
        <v>1.6</v>
      </c>
      <c r="D29" s="75">
        <f t="shared" si="0"/>
        <v>5.6338028169014079E-2</v>
      </c>
      <c r="E29" s="75">
        <f t="shared" si="5"/>
        <v>0.49999999999999989</v>
      </c>
      <c r="G29" s="76">
        <v>14</v>
      </c>
      <c r="H29" s="74">
        <v>1.4</v>
      </c>
      <c r="I29" s="75">
        <f t="shared" si="1"/>
        <v>4.1791044776119411E-2</v>
      </c>
      <c r="J29" s="75">
        <f t="shared" si="6"/>
        <v>0.46567164179104481</v>
      </c>
      <c r="O29" s="80"/>
      <c r="T29" s="80"/>
      <c r="W29" s="69"/>
      <c r="X29" s="69"/>
      <c r="Y29" s="72"/>
      <c r="Z29" s="72"/>
      <c r="AA29" s="69"/>
      <c r="AB29" s="69"/>
      <c r="AC29" s="69"/>
    </row>
    <row r="30" spans="2:29" x14ac:dyDescent="0.25">
      <c r="B30" s="81">
        <v>14</v>
      </c>
      <c r="C30" s="74">
        <v>1.5</v>
      </c>
      <c r="D30" s="75">
        <f t="shared" si="0"/>
        <v>5.2816901408450696E-2</v>
      </c>
      <c r="E30" s="75">
        <f t="shared" si="5"/>
        <v>0.55281690140845063</v>
      </c>
      <c r="G30" s="76">
        <v>15</v>
      </c>
      <c r="H30" s="74">
        <v>1.5</v>
      </c>
      <c r="I30" s="75">
        <f t="shared" si="1"/>
        <v>4.4776119402985086E-2</v>
      </c>
      <c r="J30" s="75">
        <f t="shared" si="6"/>
        <v>0.5104477611940299</v>
      </c>
      <c r="O30" s="80"/>
      <c r="T30" s="80"/>
      <c r="W30" s="69"/>
      <c r="X30" s="69"/>
      <c r="Y30" s="72"/>
      <c r="Z30" s="72"/>
      <c r="AA30" s="69"/>
      <c r="AB30" s="69"/>
      <c r="AC30" s="69"/>
    </row>
    <row r="31" spans="2:29" x14ac:dyDescent="0.25">
      <c r="B31" s="81">
        <v>15</v>
      </c>
      <c r="C31" s="74">
        <v>1.6</v>
      </c>
      <c r="D31" s="75">
        <f t="shared" si="0"/>
        <v>5.6338028169014079E-2</v>
      </c>
      <c r="E31" s="75">
        <f t="shared" si="5"/>
        <v>0.60915492957746475</v>
      </c>
      <c r="G31" s="76">
        <v>16</v>
      </c>
      <c r="H31" s="74">
        <v>1.4</v>
      </c>
      <c r="I31" s="75">
        <f t="shared" si="1"/>
        <v>4.1791044776119411E-2</v>
      </c>
      <c r="J31" s="75">
        <f t="shared" si="6"/>
        <v>0.55223880597014929</v>
      </c>
      <c r="O31" s="80"/>
      <c r="T31" s="80"/>
      <c r="W31" s="69"/>
      <c r="X31" s="69"/>
      <c r="Y31" s="72"/>
      <c r="Z31" s="72"/>
      <c r="AA31" s="69"/>
      <c r="AB31" s="69"/>
      <c r="AC31" s="69"/>
    </row>
    <row r="32" spans="2:29" x14ac:dyDescent="0.25">
      <c r="B32" s="81">
        <v>16</v>
      </c>
      <c r="C32" s="74">
        <v>1.8</v>
      </c>
      <c r="D32" s="75">
        <f t="shared" si="0"/>
        <v>6.338028169014083E-2</v>
      </c>
      <c r="E32" s="75">
        <f t="shared" si="5"/>
        <v>0.67253521126760563</v>
      </c>
      <c r="G32" s="76">
        <v>17</v>
      </c>
      <c r="H32" s="74">
        <v>1.3</v>
      </c>
      <c r="I32" s="75">
        <f t="shared" si="1"/>
        <v>3.8805970149253743E-2</v>
      </c>
      <c r="J32" s="75">
        <f t="shared" si="6"/>
        <v>0.59104477611940309</v>
      </c>
      <c r="O32" s="80"/>
      <c r="T32" s="80"/>
      <c r="W32" s="69"/>
      <c r="X32" s="69"/>
      <c r="Y32" s="72"/>
      <c r="Z32" s="72"/>
      <c r="AA32" s="69"/>
      <c r="AB32" s="69"/>
      <c r="AC32" s="69"/>
    </row>
    <row r="33" spans="2:29" x14ac:dyDescent="0.25">
      <c r="B33" s="81">
        <v>17</v>
      </c>
      <c r="C33" s="74">
        <v>2</v>
      </c>
      <c r="D33" s="75">
        <f t="shared" si="0"/>
        <v>7.0422535211267595E-2</v>
      </c>
      <c r="E33" s="75">
        <f t="shared" si="5"/>
        <v>0.74295774647887325</v>
      </c>
      <c r="G33" s="76">
        <v>18</v>
      </c>
      <c r="H33" s="74">
        <v>1.3</v>
      </c>
      <c r="I33" s="75">
        <f t="shared" si="1"/>
        <v>3.8805970149253743E-2</v>
      </c>
      <c r="J33" s="75">
        <f t="shared" si="6"/>
        <v>0.62985074626865689</v>
      </c>
      <c r="O33" s="80"/>
      <c r="T33" s="80"/>
      <c r="W33" s="69"/>
      <c r="X33" s="69"/>
      <c r="Y33" s="72"/>
      <c r="Z33" s="72"/>
      <c r="AA33" s="69"/>
      <c r="AB33" s="69"/>
      <c r="AC33" s="69"/>
    </row>
    <row r="34" spans="2:29" x14ac:dyDescent="0.25">
      <c r="B34" s="81">
        <v>18</v>
      </c>
      <c r="C34" s="74">
        <v>2</v>
      </c>
      <c r="D34" s="75">
        <f t="shared" si="0"/>
        <v>7.0422535211267595E-2</v>
      </c>
      <c r="E34" s="75">
        <f t="shared" si="5"/>
        <v>0.81338028169014087</v>
      </c>
      <c r="G34" s="76">
        <v>19</v>
      </c>
      <c r="H34" s="74">
        <v>1.2</v>
      </c>
      <c r="I34" s="75">
        <f t="shared" si="1"/>
        <v>3.5820895522388069E-2</v>
      </c>
      <c r="J34" s="75">
        <f t="shared" si="6"/>
        <v>0.66567164179104499</v>
      </c>
      <c r="O34" s="80"/>
      <c r="T34" s="80"/>
      <c r="W34" s="69"/>
      <c r="X34" s="69"/>
      <c r="Y34" s="72"/>
      <c r="Z34" s="72"/>
      <c r="AA34" s="69"/>
      <c r="AB34" s="69"/>
      <c r="AC34" s="69"/>
    </row>
    <row r="35" spans="2:29" x14ac:dyDescent="0.25">
      <c r="B35" s="81">
        <v>19</v>
      </c>
      <c r="C35" s="74">
        <v>1.6</v>
      </c>
      <c r="D35" s="75">
        <f t="shared" si="0"/>
        <v>5.6338028169014079E-2</v>
      </c>
      <c r="E35" s="75">
        <f t="shared" si="5"/>
        <v>0.86971830985915499</v>
      </c>
      <c r="G35" s="76">
        <v>20</v>
      </c>
      <c r="H35" s="74">
        <v>1.1000000000000001</v>
      </c>
      <c r="I35" s="75">
        <f t="shared" si="1"/>
        <v>3.2835820895522401E-2</v>
      </c>
      <c r="J35" s="75">
        <f t="shared" si="6"/>
        <v>0.69850746268656738</v>
      </c>
      <c r="O35" s="80"/>
      <c r="T35" s="80"/>
      <c r="W35" s="69"/>
      <c r="X35" s="69"/>
      <c r="Y35" s="72"/>
      <c r="Z35" s="72"/>
      <c r="AA35" s="69"/>
      <c r="AB35" s="69"/>
      <c r="AC35" s="69"/>
    </row>
    <row r="36" spans="2:29" x14ac:dyDescent="0.25">
      <c r="B36" s="81">
        <v>20</v>
      </c>
      <c r="C36" s="74">
        <v>1.3</v>
      </c>
      <c r="D36" s="75">
        <f t="shared" si="0"/>
        <v>4.5774647887323938E-2</v>
      </c>
      <c r="E36" s="75">
        <f t="shared" si="5"/>
        <v>0.91549295774647899</v>
      </c>
      <c r="G36" s="76">
        <v>21</v>
      </c>
      <c r="H36" s="74">
        <v>1.1000000000000001</v>
      </c>
      <c r="I36" s="75">
        <f t="shared" si="1"/>
        <v>3.2835820895522401E-2</v>
      </c>
      <c r="J36" s="75">
        <f t="shared" si="6"/>
        <v>0.73134328358208978</v>
      </c>
      <c r="O36" s="80"/>
      <c r="T36" s="80"/>
      <c r="W36" s="69"/>
      <c r="X36" s="69"/>
      <c r="Y36" s="72"/>
      <c r="Z36" s="72"/>
      <c r="AA36" s="69"/>
      <c r="AB36" s="69"/>
      <c r="AC36" s="69"/>
    </row>
    <row r="37" spans="2:29" x14ac:dyDescent="0.25">
      <c r="B37" s="81">
        <v>21</v>
      </c>
      <c r="C37" s="74">
        <v>1</v>
      </c>
      <c r="D37" s="75">
        <f t="shared" si="0"/>
        <v>3.5211267605633798E-2</v>
      </c>
      <c r="E37" s="75">
        <f t="shared" si="5"/>
        <v>0.95070422535211274</v>
      </c>
      <c r="G37" s="76">
        <v>22</v>
      </c>
      <c r="H37" s="74">
        <v>1</v>
      </c>
      <c r="I37" s="75">
        <f t="shared" si="1"/>
        <v>2.9850746268656723E-2</v>
      </c>
      <c r="J37" s="75">
        <f t="shared" si="6"/>
        <v>0.76119402985074647</v>
      </c>
      <c r="O37" s="80"/>
      <c r="T37" s="80"/>
      <c r="W37" s="69"/>
      <c r="X37" s="69"/>
      <c r="Y37" s="72"/>
      <c r="Z37" s="72"/>
      <c r="AA37" s="69"/>
      <c r="AB37" s="69"/>
      <c r="AC37" s="69"/>
    </row>
    <row r="38" spans="2:29" x14ac:dyDescent="0.25">
      <c r="B38" s="81">
        <v>22</v>
      </c>
      <c r="C38" s="74">
        <v>0.8</v>
      </c>
      <c r="D38" s="75">
        <f t="shared" si="0"/>
        <v>2.8169014084507039E-2</v>
      </c>
      <c r="E38" s="75">
        <f t="shared" si="5"/>
        <v>0.97887323943661975</v>
      </c>
      <c r="G38" s="76">
        <v>23</v>
      </c>
      <c r="H38" s="74">
        <v>1</v>
      </c>
      <c r="I38" s="75">
        <f t="shared" si="1"/>
        <v>2.9850746268656723E-2</v>
      </c>
      <c r="J38" s="75">
        <f t="shared" si="6"/>
        <v>0.79104477611940316</v>
      </c>
      <c r="O38" s="80"/>
      <c r="T38" s="80"/>
      <c r="W38" s="69"/>
      <c r="X38" s="69"/>
      <c r="Y38" s="72"/>
      <c r="Z38" s="72"/>
      <c r="AA38" s="69"/>
      <c r="AB38" s="69"/>
      <c r="AC38" s="69"/>
    </row>
    <row r="39" spans="2:29" x14ac:dyDescent="0.25">
      <c r="B39" s="81">
        <v>23</v>
      </c>
      <c r="C39" s="74">
        <v>0.6</v>
      </c>
      <c r="D39" s="75">
        <f t="shared" si="0"/>
        <v>2.1126760563380278E-2</v>
      </c>
      <c r="E39" s="75">
        <f t="shared" si="5"/>
        <v>1</v>
      </c>
      <c r="G39" s="76">
        <v>24</v>
      </c>
      <c r="H39" s="74">
        <v>1</v>
      </c>
      <c r="I39" s="75">
        <f t="shared" si="1"/>
        <v>2.9850746268656723E-2</v>
      </c>
      <c r="J39" s="75">
        <f t="shared" si="6"/>
        <v>0.82089552238805985</v>
      </c>
      <c r="O39" s="80"/>
      <c r="T39" s="80"/>
      <c r="W39" s="69"/>
      <c r="X39" s="69"/>
      <c r="Y39" s="69"/>
      <c r="Z39" s="69"/>
      <c r="AA39" s="69"/>
      <c r="AB39" s="69"/>
      <c r="AC39" s="69"/>
    </row>
    <row r="40" spans="2:29" x14ac:dyDescent="0.25">
      <c r="B40" s="78" t="s">
        <v>52</v>
      </c>
      <c r="C40" s="78">
        <f>SUM(C16:C39)</f>
        <v>28.400000000000006</v>
      </c>
      <c r="D40" s="79">
        <f>SUM(D16:D39)</f>
        <v>1</v>
      </c>
      <c r="E40" s="79"/>
      <c r="G40" s="76">
        <v>25</v>
      </c>
      <c r="H40" s="74">
        <v>0.9</v>
      </c>
      <c r="I40" s="75">
        <f t="shared" si="1"/>
        <v>2.6865671641791052E-2</v>
      </c>
      <c r="J40" s="75">
        <f t="shared" si="6"/>
        <v>0.84776119402985095</v>
      </c>
      <c r="W40" s="69"/>
      <c r="X40" s="69"/>
      <c r="Y40" s="69"/>
      <c r="Z40" s="69"/>
      <c r="AA40" s="69"/>
      <c r="AB40" s="69"/>
      <c r="AC40" s="69"/>
    </row>
    <row r="41" spans="2:29" x14ac:dyDescent="0.25">
      <c r="B41" s="82"/>
      <c r="C41" s="82"/>
      <c r="D41" s="82"/>
      <c r="E41" s="82"/>
      <c r="G41" s="76">
        <v>26</v>
      </c>
      <c r="H41" s="74">
        <v>0.9</v>
      </c>
      <c r="I41" s="75">
        <f t="shared" si="1"/>
        <v>2.6865671641791052E-2</v>
      </c>
      <c r="J41" s="75">
        <f t="shared" si="6"/>
        <v>0.87462686567164205</v>
      </c>
      <c r="W41" s="69"/>
      <c r="X41" s="69"/>
      <c r="Y41" s="69"/>
      <c r="Z41" s="69"/>
      <c r="AA41" s="69"/>
      <c r="AB41" s="69"/>
      <c r="AC41" s="69"/>
    </row>
    <row r="42" spans="2:29" x14ac:dyDescent="0.25">
      <c r="G42" s="76">
        <v>27</v>
      </c>
      <c r="H42" s="74">
        <v>0.9</v>
      </c>
      <c r="I42" s="75">
        <f t="shared" si="1"/>
        <v>2.6865671641791052E-2</v>
      </c>
      <c r="J42" s="75">
        <f t="shared" si="6"/>
        <v>0.90149253731343315</v>
      </c>
      <c r="X42" s="69"/>
      <c r="Y42" s="69"/>
      <c r="Z42" s="69"/>
      <c r="AA42" s="69"/>
      <c r="AB42" s="69"/>
      <c r="AC42" s="69"/>
    </row>
    <row r="43" spans="2:29" x14ac:dyDescent="0.25">
      <c r="G43" s="76">
        <v>28</v>
      </c>
      <c r="H43" s="74">
        <v>0.9</v>
      </c>
      <c r="I43" s="75">
        <f t="shared" si="1"/>
        <v>2.6865671641791052E-2</v>
      </c>
      <c r="J43" s="75">
        <f t="shared" si="6"/>
        <v>0.92835820895522425</v>
      </c>
      <c r="X43" s="69"/>
      <c r="Y43" s="69"/>
      <c r="Z43" s="69"/>
      <c r="AA43" s="69"/>
      <c r="AB43" s="69"/>
      <c r="AC43" s="69"/>
    </row>
    <row r="44" spans="2:29" x14ac:dyDescent="0.25">
      <c r="G44" s="76">
        <v>29</v>
      </c>
      <c r="H44" s="74">
        <v>0.8</v>
      </c>
      <c r="I44" s="75">
        <f t="shared" si="1"/>
        <v>2.388059701492538E-2</v>
      </c>
      <c r="J44" s="75">
        <f t="shared" si="6"/>
        <v>0.95223880597014965</v>
      </c>
      <c r="X44" s="69"/>
      <c r="Y44" s="69"/>
      <c r="Z44" s="69"/>
      <c r="AA44" s="69"/>
      <c r="AB44" s="69"/>
      <c r="AC44" s="69"/>
    </row>
    <row r="45" spans="2:29" x14ac:dyDescent="0.25">
      <c r="G45" s="76">
        <v>30</v>
      </c>
      <c r="H45" s="74">
        <v>0.8</v>
      </c>
      <c r="I45" s="75">
        <f t="shared" si="1"/>
        <v>2.388059701492538E-2</v>
      </c>
      <c r="J45" s="75">
        <f t="shared" si="6"/>
        <v>0.97611940298507505</v>
      </c>
      <c r="X45" s="69"/>
      <c r="Y45" s="69"/>
      <c r="Z45" s="69"/>
      <c r="AA45" s="69"/>
      <c r="AB45" s="69"/>
      <c r="AC45" s="69"/>
    </row>
    <row r="46" spans="2:29" x14ac:dyDescent="0.25">
      <c r="G46" s="76">
        <v>31</v>
      </c>
      <c r="H46" s="74">
        <v>0.8</v>
      </c>
      <c r="I46" s="75">
        <f t="shared" si="1"/>
        <v>2.388059701492538E-2</v>
      </c>
      <c r="J46" s="75">
        <f t="shared" si="6"/>
        <v>1.0000000000000004</v>
      </c>
      <c r="X46" s="69"/>
      <c r="Y46" s="69"/>
      <c r="Z46" s="69"/>
      <c r="AA46" s="69"/>
      <c r="AB46" s="69"/>
      <c r="AC46" s="69"/>
    </row>
    <row r="47" spans="2:29" x14ac:dyDescent="0.25">
      <c r="G47" s="78" t="s">
        <v>52</v>
      </c>
      <c r="H47" s="78">
        <f>SUM(H16:H46)</f>
        <v>33.499999999999993</v>
      </c>
      <c r="I47" s="79">
        <f>SUM(I16:I46)</f>
        <v>1.0000000000000004</v>
      </c>
      <c r="J47" s="79"/>
      <c r="X47" s="69"/>
      <c r="Y47" s="69"/>
      <c r="Z47" s="69"/>
      <c r="AA47" s="69"/>
      <c r="AB47" s="69"/>
      <c r="AC47" s="69"/>
    </row>
    <row r="48" spans="2:29" x14ac:dyDescent="0.25">
      <c r="G48" s="83"/>
      <c r="H48" s="83"/>
      <c r="I48" s="83"/>
      <c r="J48" s="83"/>
      <c r="X48" s="69"/>
      <c r="Y48" s="69"/>
      <c r="Z48" s="69"/>
      <c r="AA48" s="69"/>
      <c r="AB48" s="69"/>
      <c r="AC48" s="69"/>
    </row>
    <row r="49" spans="24:29" x14ac:dyDescent="0.25">
      <c r="X49" s="69"/>
      <c r="Y49" s="69"/>
      <c r="Z49" s="69"/>
      <c r="AA49" s="69"/>
      <c r="AB49" s="69"/>
      <c r="AC49" s="69"/>
    </row>
    <row r="50" spans="24:29" x14ac:dyDescent="0.25">
      <c r="X50" s="69"/>
      <c r="Y50" s="69"/>
      <c r="Z50" s="69"/>
      <c r="AA50" s="69"/>
      <c r="AB50" s="69"/>
      <c r="AC50" s="69"/>
    </row>
    <row r="51" spans="24:29" x14ac:dyDescent="0.25">
      <c r="X51" s="69"/>
      <c r="Y51" s="69"/>
      <c r="Z51" s="69"/>
      <c r="AA51" s="69"/>
      <c r="AB51" s="69"/>
      <c r="AC51" s="69"/>
    </row>
    <row r="52" spans="24:29" x14ac:dyDescent="0.25">
      <c r="X52" s="69"/>
      <c r="Y52" s="69"/>
      <c r="Z52" s="69"/>
      <c r="AA52" s="69"/>
      <c r="AB52" s="69"/>
      <c r="AC52" s="69"/>
    </row>
  </sheetData>
  <pageMargins left="0.7" right="0.7" top="0.75" bottom="0.75" header="0.3" footer="0.3"/>
  <ignoredErrors>
    <ignoredError sqref="B16:B25" numberStoredAsText="1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C73F-2CA7-4BFF-B62C-563D1A0A1640}">
  <sheetPr>
    <tabColor rgb="FF7030A0"/>
  </sheetPr>
  <dimension ref="B1:M25"/>
  <sheetViews>
    <sheetView showGridLines="0" zoomScale="130" zoomScaleNormal="130" workbookViewId="0">
      <selection activeCell="M15" sqref="M15"/>
    </sheetView>
  </sheetViews>
  <sheetFormatPr defaultRowHeight="15" x14ac:dyDescent="0.25"/>
  <cols>
    <col min="1" max="1" width="1.42578125" customWidth="1"/>
    <col min="2" max="2" width="28.5703125" customWidth="1"/>
    <col min="3" max="12" width="14.28515625" customWidth="1"/>
  </cols>
  <sheetData>
    <row r="1" spans="2:13" ht="7.5" customHeight="1" x14ac:dyDescent="0.25"/>
    <row r="2" spans="2:13" x14ac:dyDescent="0.25">
      <c r="B2" s="64" t="s">
        <v>442</v>
      </c>
      <c r="C2" s="65">
        <v>2020</v>
      </c>
      <c r="D2" s="65">
        <v>2021</v>
      </c>
      <c r="E2" s="65">
        <v>2022</v>
      </c>
      <c r="F2" s="65">
        <v>2023</v>
      </c>
      <c r="G2" s="65">
        <v>2024</v>
      </c>
      <c r="H2" s="65">
        <v>2025</v>
      </c>
      <c r="I2" s="65">
        <v>2026</v>
      </c>
      <c r="J2" s="65">
        <v>2027</v>
      </c>
      <c r="K2" s="65">
        <v>2028</v>
      </c>
      <c r="L2" s="65">
        <v>2029</v>
      </c>
      <c r="M2" s="61"/>
    </row>
    <row r="3" spans="2:13" x14ac:dyDescent="0.25">
      <c r="B3" s="62" t="s">
        <v>446</v>
      </c>
      <c r="C3" s="63">
        <v>43831</v>
      </c>
      <c r="D3" s="63">
        <v>44197</v>
      </c>
      <c r="E3" s="63">
        <v>44562</v>
      </c>
      <c r="F3" s="63" t="s">
        <v>447</v>
      </c>
      <c r="G3" s="63">
        <v>45292</v>
      </c>
      <c r="H3" s="63">
        <v>45658</v>
      </c>
      <c r="I3" s="63">
        <v>46023</v>
      </c>
      <c r="J3" s="63">
        <v>46388</v>
      </c>
      <c r="K3" s="63">
        <v>46753</v>
      </c>
      <c r="L3" s="63" t="s">
        <v>448</v>
      </c>
      <c r="M3" s="61"/>
    </row>
    <row r="4" spans="2:13" x14ac:dyDescent="0.25">
      <c r="B4" s="62" t="s">
        <v>449</v>
      </c>
      <c r="C4" s="63">
        <v>43836</v>
      </c>
      <c r="D4" s="63">
        <v>44202</v>
      </c>
      <c r="E4" s="63">
        <v>44567</v>
      </c>
      <c r="F4" s="63">
        <v>44927</v>
      </c>
      <c r="G4" s="63">
        <v>45297</v>
      </c>
      <c r="H4" s="63">
        <v>45663</v>
      </c>
      <c r="I4" s="63">
        <v>46028</v>
      </c>
      <c r="J4" s="63">
        <v>46393</v>
      </c>
      <c r="K4" s="63">
        <v>46758</v>
      </c>
      <c r="L4" s="63">
        <v>47119</v>
      </c>
      <c r="M4" s="61"/>
    </row>
    <row r="5" spans="2:13" x14ac:dyDescent="0.25">
      <c r="B5" s="62" t="s">
        <v>450</v>
      </c>
      <c r="C5" s="63">
        <v>43885</v>
      </c>
      <c r="D5" s="63">
        <v>44242</v>
      </c>
      <c r="E5" s="63">
        <v>44620</v>
      </c>
      <c r="F5" s="63">
        <v>44932</v>
      </c>
      <c r="G5" s="63">
        <v>45334</v>
      </c>
      <c r="H5" s="63">
        <v>45719</v>
      </c>
      <c r="I5" s="63">
        <v>46069</v>
      </c>
      <c r="J5" s="63">
        <v>46426</v>
      </c>
      <c r="K5" s="63">
        <v>46811</v>
      </c>
      <c r="L5" s="63">
        <v>47124</v>
      </c>
      <c r="M5" s="61"/>
    </row>
    <row r="6" spans="2:13" x14ac:dyDescent="0.25">
      <c r="B6" s="62" t="s">
        <v>451</v>
      </c>
      <c r="C6" s="63">
        <v>43898</v>
      </c>
      <c r="D6" s="63">
        <v>44263</v>
      </c>
      <c r="E6" s="63">
        <v>44628</v>
      </c>
      <c r="F6" s="63">
        <v>44977</v>
      </c>
      <c r="G6" s="63">
        <v>45359</v>
      </c>
      <c r="H6" s="63">
        <v>45724</v>
      </c>
      <c r="I6" s="63">
        <v>46089</v>
      </c>
      <c r="J6" s="63">
        <v>46454</v>
      </c>
      <c r="K6" s="63">
        <v>46820</v>
      </c>
      <c r="L6" s="63">
        <v>47161</v>
      </c>
      <c r="M6" s="61"/>
    </row>
    <row r="7" spans="2:13" x14ac:dyDescent="0.25">
      <c r="B7" s="62" t="s">
        <v>452</v>
      </c>
      <c r="C7" s="63">
        <v>43931</v>
      </c>
      <c r="D7" s="63">
        <v>44288</v>
      </c>
      <c r="E7" s="63">
        <v>44666</v>
      </c>
      <c r="F7" s="63">
        <v>44993</v>
      </c>
      <c r="G7" s="63">
        <v>45380</v>
      </c>
      <c r="H7" s="63">
        <v>45765</v>
      </c>
      <c r="I7" s="63">
        <v>46115</v>
      </c>
      <c r="J7" s="63">
        <v>46472</v>
      </c>
      <c r="K7" s="63">
        <v>46857</v>
      </c>
      <c r="L7" s="63">
        <v>47185</v>
      </c>
      <c r="M7" s="61"/>
    </row>
    <row r="8" spans="2:13" x14ac:dyDescent="0.25">
      <c r="B8" s="62" t="s">
        <v>453</v>
      </c>
      <c r="C8" s="63">
        <v>43933</v>
      </c>
      <c r="D8" s="63">
        <v>44290</v>
      </c>
      <c r="E8" s="63">
        <v>44668</v>
      </c>
      <c r="F8" s="63">
        <v>45023</v>
      </c>
      <c r="G8" s="63">
        <v>45382</v>
      </c>
      <c r="H8" s="63">
        <v>45767</v>
      </c>
      <c r="I8" s="63">
        <v>46117</v>
      </c>
      <c r="J8" s="63">
        <v>46474</v>
      </c>
      <c r="K8" s="63">
        <v>46859</v>
      </c>
      <c r="L8" s="63">
        <v>47207</v>
      </c>
      <c r="M8" s="61"/>
    </row>
    <row r="9" spans="2:13" x14ac:dyDescent="0.25">
      <c r="B9" s="62" t="s">
        <v>454</v>
      </c>
      <c r="C9" s="63">
        <v>43934</v>
      </c>
      <c r="D9" s="63">
        <v>44291</v>
      </c>
      <c r="E9" s="63">
        <v>44669</v>
      </c>
      <c r="F9" s="63">
        <v>45025</v>
      </c>
      <c r="G9" s="63">
        <v>45383</v>
      </c>
      <c r="H9" s="63">
        <v>45768</v>
      </c>
      <c r="I9" s="63">
        <v>46118</v>
      </c>
      <c r="J9" s="63">
        <v>46475</v>
      </c>
      <c r="K9" s="63">
        <v>46860</v>
      </c>
      <c r="L9" s="63">
        <v>47209</v>
      </c>
      <c r="M9" s="61"/>
    </row>
    <row r="10" spans="2:13" x14ac:dyDescent="0.25">
      <c r="B10" s="62" t="s">
        <v>455</v>
      </c>
      <c r="C10" s="63">
        <v>43952</v>
      </c>
      <c r="D10" s="63">
        <v>44317</v>
      </c>
      <c r="E10" s="63">
        <v>44682</v>
      </c>
      <c r="F10" s="63">
        <v>45026</v>
      </c>
      <c r="G10" s="63">
        <v>45413</v>
      </c>
      <c r="H10" s="63">
        <v>45778</v>
      </c>
      <c r="I10" s="63">
        <v>46143</v>
      </c>
      <c r="J10" s="63">
        <v>46508</v>
      </c>
      <c r="K10" s="63">
        <v>46874</v>
      </c>
      <c r="L10" s="63">
        <v>47210</v>
      </c>
      <c r="M10" s="61"/>
    </row>
    <row r="11" spans="2:13" x14ac:dyDescent="0.25">
      <c r="B11" s="62" t="s">
        <v>456</v>
      </c>
      <c r="C11" s="63">
        <v>43972</v>
      </c>
      <c r="D11" s="63">
        <v>44329</v>
      </c>
      <c r="E11" s="63">
        <v>44707</v>
      </c>
      <c r="F11" s="63">
        <v>45047</v>
      </c>
      <c r="G11" s="63">
        <v>45421</v>
      </c>
      <c r="H11" s="63">
        <v>45806</v>
      </c>
      <c r="I11" s="63">
        <v>46156</v>
      </c>
      <c r="J11" s="63">
        <v>46513</v>
      </c>
      <c r="K11" s="63">
        <v>46898</v>
      </c>
      <c r="L11" s="63">
        <v>47239</v>
      </c>
      <c r="M11" s="61"/>
    </row>
    <row r="12" spans="2:13" x14ac:dyDescent="0.25">
      <c r="B12" s="62" t="s">
        <v>457</v>
      </c>
      <c r="C12" s="63">
        <v>43982</v>
      </c>
      <c r="D12" s="63">
        <v>44339</v>
      </c>
      <c r="E12" s="63">
        <v>44717</v>
      </c>
      <c r="F12" s="63">
        <v>45064</v>
      </c>
      <c r="G12" s="63">
        <v>45431</v>
      </c>
      <c r="H12" s="63">
        <v>45816</v>
      </c>
      <c r="I12" s="63">
        <v>46166</v>
      </c>
      <c r="J12" s="63">
        <v>46523</v>
      </c>
      <c r="K12" s="63">
        <v>46908</v>
      </c>
      <c r="L12" s="63">
        <v>47248</v>
      </c>
      <c r="M12" s="61"/>
    </row>
    <row r="13" spans="2:13" x14ac:dyDescent="0.25">
      <c r="B13" s="62" t="s">
        <v>458</v>
      </c>
      <c r="C13" s="63">
        <v>43983</v>
      </c>
      <c r="D13" s="63">
        <v>44340</v>
      </c>
      <c r="E13" s="63">
        <v>44718</v>
      </c>
      <c r="F13" s="63">
        <v>45074</v>
      </c>
      <c r="G13" s="63">
        <v>45432</v>
      </c>
      <c r="H13" s="63">
        <v>45817</v>
      </c>
      <c r="I13" s="63">
        <v>46167</v>
      </c>
      <c r="J13" s="63">
        <v>46524</v>
      </c>
      <c r="K13" s="63">
        <v>46909</v>
      </c>
      <c r="L13" s="63">
        <v>47258</v>
      </c>
      <c r="M13" s="61"/>
    </row>
    <row r="14" spans="2:13" x14ac:dyDescent="0.25">
      <c r="B14" s="62" t="s">
        <v>459</v>
      </c>
      <c r="C14" s="63">
        <v>43993</v>
      </c>
      <c r="D14" s="63">
        <v>44350</v>
      </c>
      <c r="E14" s="63">
        <v>44728</v>
      </c>
      <c r="F14" s="63">
        <v>45075</v>
      </c>
      <c r="G14" s="63">
        <v>45442</v>
      </c>
      <c r="H14" s="63">
        <v>45827</v>
      </c>
      <c r="I14" s="63">
        <v>46177</v>
      </c>
      <c r="J14" s="63">
        <v>46534</v>
      </c>
      <c r="K14" s="63">
        <v>46919</v>
      </c>
      <c r="L14" s="63">
        <v>47259</v>
      </c>
      <c r="M14" s="61"/>
    </row>
    <row r="15" spans="2:13" x14ac:dyDescent="0.25">
      <c r="B15" s="62" t="s">
        <v>460</v>
      </c>
      <c r="C15" s="63">
        <v>44051</v>
      </c>
      <c r="D15" s="63">
        <v>44416</v>
      </c>
      <c r="E15" s="63">
        <v>44781</v>
      </c>
      <c r="F15" s="63">
        <v>45085</v>
      </c>
      <c r="G15" s="63">
        <v>45512</v>
      </c>
      <c r="H15" s="63">
        <v>45877</v>
      </c>
      <c r="I15" s="63">
        <v>46242</v>
      </c>
      <c r="J15" s="63">
        <v>46607</v>
      </c>
      <c r="K15" s="63">
        <v>46973</v>
      </c>
      <c r="L15" s="63">
        <v>47269</v>
      </c>
      <c r="M15" s="61"/>
    </row>
    <row r="16" spans="2:13" x14ac:dyDescent="0.25">
      <c r="B16" s="62" t="s">
        <v>461</v>
      </c>
      <c r="C16" s="63">
        <v>44058</v>
      </c>
      <c r="D16" s="63">
        <v>44423</v>
      </c>
      <c r="E16" s="63">
        <v>44788</v>
      </c>
      <c r="F16" s="63">
        <v>45146</v>
      </c>
      <c r="G16" s="63">
        <v>45519</v>
      </c>
      <c r="H16" s="63">
        <v>45884</v>
      </c>
      <c r="I16" s="63">
        <v>46249</v>
      </c>
      <c r="J16" s="63">
        <v>46614</v>
      </c>
      <c r="K16" s="63">
        <v>46980</v>
      </c>
      <c r="L16" s="63">
        <v>47338</v>
      </c>
      <c r="M16" s="61"/>
    </row>
    <row r="17" spans="2:13" x14ac:dyDescent="0.25">
      <c r="B17" s="62" t="s">
        <v>462</v>
      </c>
      <c r="C17" s="63">
        <v>44094</v>
      </c>
      <c r="D17" s="63">
        <v>44459</v>
      </c>
      <c r="E17" s="63">
        <v>44824</v>
      </c>
      <c r="F17" s="63">
        <v>45153</v>
      </c>
      <c r="G17" s="63">
        <v>45555</v>
      </c>
      <c r="H17" s="63">
        <v>45920</v>
      </c>
      <c r="I17" s="63">
        <v>46285</v>
      </c>
      <c r="J17" s="63">
        <v>46650</v>
      </c>
      <c r="K17" s="63">
        <v>47016</v>
      </c>
      <c r="L17" s="63">
        <v>47345</v>
      </c>
      <c r="M17" s="61"/>
    </row>
    <row r="18" spans="2:13" x14ac:dyDescent="0.25">
      <c r="B18" s="62" t="s">
        <v>463</v>
      </c>
      <c r="C18" s="63">
        <v>44107</v>
      </c>
      <c r="D18" s="63">
        <v>44472</v>
      </c>
      <c r="E18" s="63">
        <v>44837</v>
      </c>
      <c r="F18" s="63">
        <v>45189</v>
      </c>
      <c r="G18" s="63">
        <v>45568</v>
      </c>
      <c r="H18" s="63">
        <v>45933</v>
      </c>
      <c r="I18" s="63">
        <v>46298</v>
      </c>
      <c r="J18" s="63">
        <v>46663</v>
      </c>
      <c r="K18" s="63">
        <v>47029</v>
      </c>
      <c r="L18" s="63">
        <v>47381</v>
      </c>
      <c r="M18" s="61"/>
    </row>
    <row r="19" spans="2:13" x14ac:dyDescent="0.25">
      <c r="B19" s="62" t="s">
        <v>464</v>
      </c>
      <c r="C19" s="63">
        <v>44135</v>
      </c>
      <c r="D19" s="63">
        <v>44500</v>
      </c>
      <c r="E19" s="63">
        <v>44865</v>
      </c>
      <c r="F19" s="63">
        <v>45202</v>
      </c>
      <c r="G19" s="63">
        <v>45596</v>
      </c>
      <c r="H19" s="63">
        <v>45961</v>
      </c>
      <c r="I19" s="63">
        <v>46326</v>
      </c>
      <c r="J19" s="63">
        <v>46691</v>
      </c>
      <c r="K19" s="63">
        <v>47057</v>
      </c>
      <c r="L19" s="63">
        <v>47394</v>
      </c>
      <c r="M19" s="61"/>
    </row>
    <row r="20" spans="2:13" x14ac:dyDescent="0.25">
      <c r="B20" s="62" t="s">
        <v>465</v>
      </c>
      <c r="C20" s="63">
        <v>44136</v>
      </c>
      <c r="D20" s="63">
        <v>44501</v>
      </c>
      <c r="E20" s="63">
        <v>44866</v>
      </c>
      <c r="F20" s="63">
        <v>45230</v>
      </c>
      <c r="G20" s="63">
        <v>45597</v>
      </c>
      <c r="H20" s="63">
        <v>45962</v>
      </c>
      <c r="I20" s="63">
        <v>46327</v>
      </c>
      <c r="J20" s="63">
        <v>46692</v>
      </c>
      <c r="K20" s="63">
        <v>47058</v>
      </c>
      <c r="L20" s="63">
        <v>47422</v>
      </c>
      <c r="M20" s="61"/>
    </row>
    <row r="21" spans="2:13" x14ac:dyDescent="0.25">
      <c r="B21" s="62" t="s">
        <v>466</v>
      </c>
      <c r="C21" s="63">
        <v>44153</v>
      </c>
      <c r="D21" s="63">
        <v>44517</v>
      </c>
      <c r="E21" s="63">
        <v>44881</v>
      </c>
      <c r="F21" s="63">
        <v>45231</v>
      </c>
      <c r="G21" s="63">
        <v>45616</v>
      </c>
      <c r="H21" s="63">
        <v>45980</v>
      </c>
      <c r="I21" s="63">
        <v>46344</v>
      </c>
      <c r="J21" s="63">
        <v>46708</v>
      </c>
      <c r="K21" s="63">
        <v>47079</v>
      </c>
      <c r="L21" s="63">
        <v>47423</v>
      </c>
      <c r="M21" s="61"/>
    </row>
    <row r="22" spans="2:13" x14ac:dyDescent="0.25">
      <c r="B22" s="62" t="s">
        <v>467</v>
      </c>
      <c r="C22" s="63">
        <v>44189</v>
      </c>
      <c r="D22" s="63">
        <v>44554</v>
      </c>
      <c r="E22" s="63">
        <v>44919</v>
      </c>
      <c r="F22" s="63">
        <v>45252</v>
      </c>
      <c r="G22" s="63">
        <v>45650</v>
      </c>
      <c r="H22" s="63">
        <v>46015</v>
      </c>
      <c r="I22" s="63">
        <v>46380</v>
      </c>
      <c r="J22" s="63">
        <v>46745</v>
      </c>
      <c r="K22" s="63">
        <v>47111</v>
      </c>
      <c r="L22" s="63">
        <v>47443</v>
      </c>
      <c r="M22" s="61"/>
    </row>
    <row r="23" spans="2:13" x14ac:dyDescent="0.25">
      <c r="B23" s="62" t="s">
        <v>468</v>
      </c>
      <c r="C23" s="63">
        <v>44190</v>
      </c>
      <c r="D23" s="63">
        <v>44555</v>
      </c>
      <c r="E23" s="63">
        <v>44920</v>
      </c>
      <c r="F23" s="63">
        <v>45284</v>
      </c>
      <c r="G23" s="63">
        <v>45651</v>
      </c>
      <c r="H23" s="63">
        <v>46016</v>
      </c>
      <c r="I23" s="63">
        <v>46381</v>
      </c>
      <c r="J23" s="63">
        <v>46746</v>
      </c>
      <c r="K23" s="63">
        <v>47112</v>
      </c>
      <c r="L23" s="63">
        <v>47476</v>
      </c>
      <c r="M23" s="61"/>
    </row>
    <row r="24" spans="2:13" x14ac:dyDescent="0.25">
      <c r="B24" s="62" t="s">
        <v>469</v>
      </c>
      <c r="C24" s="63">
        <v>44191</v>
      </c>
      <c r="D24" s="63">
        <v>44556</v>
      </c>
      <c r="E24" s="63">
        <v>44921</v>
      </c>
      <c r="F24" s="63">
        <v>45285</v>
      </c>
      <c r="G24" s="63">
        <v>45652</v>
      </c>
      <c r="H24" s="63">
        <v>46017</v>
      </c>
      <c r="I24" s="63">
        <v>46382</v>
      </c>
      <c r="J24" s="63">
        <v>46747</v>
      </c>
      <c r="K24" s="63">
        <v>47113</v>
      </c>
      <c r="L24" s="63">
        <v>47477</v>
      </c>
      <c r="M24" s="61"/>
    </row>
    <row r="25" spans="2:13" x14ac:dyDescent="0.25">
      <c r="B25" s="62" t="s">
        <v>470</v>
      </c>
      <c r="C25" s="63">
        <v>44196</v>
      </c>
      <c r="D25" s="63">
        <v>44561</v>
      </c>
      <c r="E25" s="63">
        <v>44926</v>
      </c>
      <c r="F25" s="63">
        <v>45286</v>
      </c>
      <c r="G25" s="63">
        <v>45657</v>
      </c>
      <c r="H25" s="63">
        <v>46022</v>
      </c>
      <c r="I25" s="63">
        <v>46387</v>
      </c>
      <c r="J25" s="63">
        <v>46752</v>
      </c>
      <c r="K25" s="63">
        <v>47118</v>
      </c>
      <c r="L25" s="63">
        <v>47478</v>
      </c>
      <c r="M25" s="6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F12E-B867-4B06-8FF9-6497DD213433}">
  <sheetPr>
    <tabColor rgb="FFFFCC66"/>
  </sheetPr>
  <dimension ref="A1"/>
  <sheetViews>
    <sheetView showGridLines="0" workbookViewId="0">
      <selection activeCell="D38" sqref="D38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54B4-A934-44EB-8CEE-4978C1D4FF20}">
  <sheetPr>
    <tabColor rgb="FFFFCC66"/>
  </sheetPr>
  <dimension ref="B1:H12"/>
  <sheetViews>
    <sheetView showGridLines="0" zoomScale="130" zoomScaleNormal="130" workbookViewId="0">
      <selection activeCell="I2" sqref="I2:J3"/>
    </sheetView>
  </sheetViews>
  <sheetFormatPr defaultRowHeight="15" x14ac:dyDescent="0.25"/>
  <cols>
    <col min="1" max="1" width="1.42578125" style="2" customWidth="1"/>
    <col min="2" max="21" width="21.42578125" style="2" customWidth="1"/>
    <col min="22" max="29" width="14.28515625" style="2" customWidth="1"/>
    <col min="30" max="16384" width="9.140625" style="2"/>
  </cols>
  <sheetData>
    <row r="1" spans="2:8" ht="15" customHeight="1" x14ac:dyDescent="0.25"/>
    <row r="2" spans="2:8" x14ac:dyDescent="0.25">
      <c r="B2" s="28" t="s">
        <v>273</v>
      </c>
      <c r="C2" s="10" t="s">
        <v>192</v>
      </c>
      <c r="D2" s="10" t="s">
        <v>0</v>
      </c>
      <c r="E2" s="10" t="s">
        <v>91</v>
      </c>
      <c r="F2" s="10" t="s">
        <v>92</v>
      </c>
      <c r="G2" s="10" t="s">
        <v>1</v>
      </c>
      <c r="H2" s="10" t="s">
        <v>2</v>
      </c>
    </row>
    <row r="3" spans="2:8" x14ac:dyDescent="0.25">
      <c r="B3" s="26" t="str">
        <f t="shared" ref="B3:B12" ca="1" si="0">_xlfn.TEXTJOIN("-",1,C3,D3,E3,F3)</f>
        <v>P001-C4-V3-M</v>
      </c>
      <c r="C3" s="26" t="str" cm="1">
        <f t="array" aca="1" ref="C3" ca="1">INDEX('T2 - Dim_Producer'!$C$3:$C$12, SUMPRODUCT(--(RAND() * 'T2 - Dim_Producer'!$E$12 &gt;= 'T2 - Dim_Producer'!$E$3:$E$12)) + 1)</f>
        <v>P001</v>
      </c>
      <c r="D3" s="26" t="str" cm="1">
        <f t="array" aca="1" ref="D3" ca="1">INDEX('T5 - Dim_Warehouse'!$B$13:$B$17, SUMPRODUCT(--(RAND() * 'T5 - Dim_Warehouse'!$D$17 &gt;= 'T5 - Dim_Warehouse'!$D$13:$D$17)) + 1)</f>
        <v>C4</v>
      </c>
      <c r="E3" s="26" t="str" cm="1">
        <f t="array" aca="1" ref="E3" ca="1">INDEX('T5 - Dim_Warehouse'!$B$3:$B$5, SUMPRODUCT(--(RAND() * 'T5 - Dim_Warehouse'!$D$5 &gt;= 'T5 - Dim_Warehouse'!$D$3:$D$5)) + 1)</f>
        <v>V3</v>
      </c>
      <c r="F3" s="26" t="str" cm="1">
        <f t="array" aca="1" ref="F3" ca="1">INDEX('T5 - Dim_Warehouse'!$B$20:$B$24, SUMPRODUCT(--(RAND() * 'T5 - Dim_Warehouse'!$D$24 &gt;= 'T5 - Dim_Warehouse'!$D$20:$D$24)) + 1)</f>
        <v>M</v>
      </c>
      <c r="G3" s="26"/>
      <c r="H3" s="26"/>
    </row>
    <row r="4" spans="2:8" x14ac:dyDescent="0.25">
      <c r="B4" s="26" t="str">
        <f t="shared" ca="1" si="0"/>
        <v>P010-C5-V3-L</v>
      </c>
      <c r="C4" s="26" t="str" cm="1">
        <f t="array" aca="1" ref="C4" ca="1">INDEX('T2 - Dim_Producer'!$C$3:$C$12, SUMPRODUCT(--(RAND() * 'T2 - Dim_Producer'!$E$12 &gt;= 'T2 - Dim_Producer'!$E$3:$E$12)) + 1)</f>
        <v>P010</v>
      </c>
      <c r="D4" s="26" t="str" cm="1">
        <f t="array" aca="1" ref="D4" ca="1">INDEX('T5 - Dim_Warehouse'!$B$13:$B$17, SUMPRODUCT(--(RAND() * 'T5 - Dim_Warehouse'!$D$17 &gt;= 'T5 - Dim_Warehouse'!$D$13:$D$17)) + 1)</f>
        <v>C5</v>
      </c>
      <c r="E4" s="26" t="str" cm="1">
        <f t="array" aca="1" ref="E4" ca="1">INDEX('T5 - Dim_Warehouse'!$B$3:$B$5, SUMPRODUCT(--(RAND() * 'T5 - Dim_Warehouse'!$D$5 &gt;= 'T5 - Dim_Warehouse'!$D$3:$D$5)) + 1)</f>
        <v>V3</v>
      </c>
      <c r="F4" s="26" t="str" cm="1">
        <f t="array" aca="1" ref="F4" ca="1">INDEX('T5 - Dim_Warehouse'!$B$20:$B$24, SUMPRODUCT(--(RAND() * 'T5 - Dim_Warehouse'!$D$24 &gt;= 'T5 - Dim_Warehouse'!$D$20:$D$24)) + 1)</f>
        <v>L</v>
      </c>
      <c r="G4" s="26"/>
      <c r="H4" s="26"/>
    </row>
    <row r="5" spans="2:8" x14ac:dyDescent="0.25">
      <c r="B5" s="26" t="str">
        <f t="shared" ca="1" si="0"/>
        <v>P009-C1-V3-M</v>
      </c>
      <c r="C5" s="26" t="str" cm="1">
        <f t="array" aca="1" ref="C5" ca="1">INDEX('T2 - Dim_Producer'!$C$3:$C$12, SUMPRODUCT(--(RAND() * 'T2 - Dim_Producer'!$E$12 &gt;= 'T2 - Dim_Producer'!$E$3:$E$12)) + 1)</f>
        <v>P009</v>
      </c>
      <c r="D5" s="26" t="str" cm="1">
        <f t="array" aca="1" ref="D5" ca="1">INDEX('T5 - Dim_Warehouse'!$B$13:$B$17, SUMPRODUCT(--(RAND() * 'T5 - Dim_Warehouse'!$D$17 &gt;= 'T5 - Dim_Warehouse'!$D$13:$D$17)) + 1)</f>
        <v>C1</v>
      </c>
      <c r="E5" s="26" t="str" cm="1">
        <f t="array" aca="1" ref="E5" ca="1">INDEX('T5 - Dim_Warehouse'!$B$3:$B$5, SUMPRODUCT(--(RAND() * 'T5 - Dim_Warehouse'!$D$5 &gt;= 'T5 - Dim_Warehouse'!$D$3:$D$5)) + 1)</f>
        <v>V3</v>
      </c>
      <c r="F5" s="26" t="str" cm="1">
        <f t="array" aca="1" ref="F5" ca="1">INDEX('T5 - Dim_Warehouse'!$B$20:$B$24, SUMPRODUCT(--(RAND() * 'T5 - Dim_Warehouse'!$D$24 &gt;= 'T5 - Dim_Warehouse'!$D$20:$D$24)) + 1)</f>
        <v>M</v>
      </c>
      <c r="G5" s="26"/>
      <c r="H5" s="26"/>
    </row>
    <row r="6" spans="2:8" x14ac:dyDescent="0.25">
      <c r="B6" s="26" t="str">
        <f t="shared" ca="1" si="0"/>
        <v>P002-C5-V1-M</v>
      </c>
      <c r="C6" s="26" t="str" cm="1">
        <f t="array" aca="1" ref="C6" ca="1">INDEX('T2 - Dim_Producer'!$C$3:$C$12, SUMPRODUCT(--(RAND() * 'T2 - Dim_Producer'!$E$12 &gt;= 'T2 - Dim_Producer'!$E$3:$E$12)) + 1)</f>
        <v>P002</v>
      </c>
      <c r="D6" s="26" t="str" cm="1">
        <f t="array" aca="1" ref="D6" ca="1">INDEX('T5 - Dim_Warehouse'!$B$13:$B$17, SUMPRODUCT(--(RAND() * 'T5 - Dim_Warehouse'!$D$17 &gt;= 'T5 - Dim_Warehouse'!$D$13:$D$17)) + 1)</f>
        <v>C5</v>
      </c>
      <c r="E6" s="26" t="str" cm="1">
        <f t="array" aca="1" ref="E6" ca="1">INDEX('T5 - Dim_Warehouse'!$B$3:$B$5, SUMPRODUCT(--(RAND() * 'T5 - Dim_Warehouse'!$D$5 &gt;= 'T5 - Dim_Warehouse'!$D$3:$D$5)) + 1)</f>
        <v>V1</v>
      </c>
      <c r="F6" s="26" t="str" cm="1">
        <f t="array" aca="1" ref="F6" ca="1">INDEX('T5 - Dim_Warehouse'!$B$20:$B$24, SUMPRODUCT(--(RAND() * 'T5 - Dim_Warehouse'!$D$24 &gt;= 'T5 - Dim_Warehouse'!$D$20:$D$24)) + 1)</f>
        <v>M</v>
      </c>
      <c r="G6" s="26"/>
      <c r="H6" s="26"/>
    </row>
    <row r="7" spans="2:8" x14ac:dyDescent="0.25">
      <c r="B7" s="26" t="str">
        <f t="shared" ca="1" si="0"/>
        <v>P009-C4-V3-M</v>
      </c>
      <c r="C7" s="26" t="str" cm="1">
        <f t="array" aca="1" ref="C7" ca="1">INDEX('T2 - Dim_Producer'!$C$3:$C$12, SUMPRODUCT(--(RAND() * 'T2 - Dim_Producer'!$E$12 &gt;= 'T2 - Dim_Producer'!$E$3:$E$12)) + 1)</f>
        <v>P009</v>
      </c>
      <c r="D7" s="26" t="str" cm="1">
        <f t="array" aca="1" ref="D7" ca="1">INDEX('T5 - Dim_Warehouse'!$B$13:$B$17, SUMPRODUCT(--(RAND() * 'T5 - Dim_Warehouse'!$D$17 &gt;= 'T5 - Dim_Warehouse'!$D$13:$D$17)) + 1)</f>
        <v>C4</v>
      </c>
      <c r="E7" s="26" t="str" cm="1">
        <f t="array" aca="1" ref="E7" ca="1">INDEX('T5 - Dim_Warehouse'!$B$3:$B$5, SUMPRODUCT(--(RAND() * 'T5 - Dim_Warehouse'!$D$5 &gt;= 'T5 - Dim_Warehouse'!$D$3:$D$5)) + 1)</f>
        <v>V3</v>
      </c>
      <c r="F7" s="26" t="str" cm="1">
        <f t="array" aca="1" ref="F7" ca="1">INDEX('T5 - Dim_Warehouse'!$B$20:$B$24, SUMPRODUCT(--(RAND() * 'T5 - Dim_Warehouse'!$D$24 &gt;= 'T5 - Dim_Warehouse'!$D$20:$D$24)) + 1)</f>
        <v>M</v>
      </c>
      <c r="G7" s="26"/>
      <c r="H7" s="26"/>
    </row>
    <row r="8" spans="2:8" x14ac:dyDescent="0.25">
      <c r="B8" s="26" t="str">
        <f t="shared" ca="1" si="0"/>
        <v>P006-C2-V3-XS</v>
      </c>
      <c r="C8" s="26" t="str" cm="1">
        <f t="array" aca="1" ref="C8" ca="1">INDEX('T2 - Dim_Producer'!$C$3:$C$12, SUMPRODUCT(--(RAND() * 'T2 - Dim_Producer'!$E$12 &gt;= 'T2 - Dim_Producer'!$E$3:$E$12)) + 1)</f>
        <v>P006</v>
      </c>
      <c r="D8" s="26" t="str" cm="1">
        <f t="array" aca="1" ref="D8" ca="1">INDEX('T5 - Dim_Warehouse'!$B$13:$B$17, SUMPRODUCT(--(RAND() * 'T5 - Dim_Warehouse'!$D$17 &gt;= 'T5 - Dim_Warehouse'!$D$13:$D$17)) + 1)</f>
        <v>C2</v>
      </c>
      <c r="E8" s="26" t="str" cm="1">
        <f t="array" aca="1" ref="E8" ca="1">INDEX('T5 - Dim_Warehouse'!$B$3:$B$5, SUMPRODUCT(--(RAND() * 'T5 - Dim_Warehouse'!$D$5 &gt;= 'T5 - Dim_Warehouse'!$D$3:$D$5)) + 1)</f>
        <v>V3</v>
      </c>
      <c r="F8" s="26" t="str" cm="1">
        <f t="array" aca="1" ref="F8" ca="1">INDEX('T5 - Dim_Warehouse'!$B$20:$B$24, SUMPRODUCT(--(RAND() * 'T5 - Dim_Warehouse'!$D$24 &gt;= 'T5 - Dim_Warehouse'!$D$20:$D$24)) + 1)</f>
        <v>XS</v>
      </c>
      <c r="G8" s="26"/>
      <c r="H8" s="26"/>
    </row>
    <row r="9" spans="2:8" x14ac:dyDescent="0.25">
      <c r="B9" s="26" t="str">
        <f t="shared" ca="1" si="0"/>
        <v>P010-C1-V2-S</v>
      </c>
      <c r="C9" s="26" t="str" cm="1">
        <f t="array" aca="1" ref="C9" ca="1">INDEX('T2 - Dim_Producer'!$C$3:$C$12, SUMPRODUCT(--(RAND() * 'T2 - Dim_Producer'!$E$12 &gt;= 'T2 - Dim_Producer'!$E$3:$E$12)) + 1)</f>
        <v>P010</v>
      </c>
      <c r="D9" s="26" t="str" cm="1">
        <f t="array" aca="1" ref="D9" ca="1">INDEX('T5 - Dim_Warehouse'!$B$13:$B$17, SUMPRODUCT(--(RAND() * 'T5 - Dim_Warehouse'!$D$17 &gt;= 'T5 - Dim_Warehouse'!$D$13:$D$17)) + 1)</f>
        <v>C1</v>
      </c>
      <c r="E9" s="26" t="str" cm="1">
        <f t="array" aca="1" ref="E9" ca="1">INDEX('T5 - Dim_Warehouse'!$B$3:$B$5, SUMPRODUCT(--(RAND() * 'T5 - Dim_Warehouse'!$D$5 &gt;= 'T5 - Dim_Warehouse'!$D$3:$D$5)) + 1)</f>
        <v>V2</v>
      </c>
      <c r="F9" s="26" t="str" cm="1">
        <f t="array" aca="1" ref="F9" ca="1">INDEX('T5 - Dim_Warehouse'!$B$20:$B$24, SUMPRODUCT(--(RAND() * 'T5 - Dim_Warehouse'!$D$24 &gt;= 'T5 - Dim_Warehouse'!$D$20:$D$24)) + 1)</f>
        <v>S</v>
      </c>
      <c r="G9" s="26"/>
      <c r="H9" s="26"/>
    </row>
    <row r="10" spans="2:8" x14ac:dyDescent="0.25">
      <c r="B10" s="26" t="str">
        <f t="shared" ca="1" si="0"/>
        <v>P001-C4-V3-S</v>
      </c>
      <c r="C10" s="26" t="str" cm="1">
        <f t="array" aca="1" ref="C10" ca="1">INDEX('T2 - Dim_Producer'!$C$3:$C$12, SUMPRODUCT(--(RAND() * 'T2 - Dim_Producer'!$E$12 &gt;= 'T2 - Dim_Producer'!$E$3:$E$12)) + 1)</f>
        <v>P001</v>
      </c>
      <c r="D10" s="26" t="str" cm="1">
        <f t="array" aca="1" ref="D10" ca="1">INDEX('T5 - Dim_Warehouse'!$B$13:$B$17, SUMPRODUCT(--(RAND() * 'T5 - Dim_Warehouse'!$D$17 &gt;= 'T5 - Dim_Warehouse'!$D$13:$D$17)) + 1)</f>
        <v>C4</v>
      </c>
      <c r="E10" s="26" t="str" cm="1">
        <f t="array" aca="1" ref="E10" ca="1">INDEX('T5 - Dim_Warehouse'!$B$3:$B$5, SUMPRODUCT(--(RAND() * 'T5 - Dim_Warehouse'!$D$5 &gt;= 'T5 - Dim_Warehouse'!$D$3:$D$5)) + 1)</f>
        <v>V3</v>
      </c>
      <c r="F10" s="26" t="str" cm="1">
        <f t="array" aca="1" ref="F10" ca="1">INDEX('T5 - Dim_Warehouse'!$B$20:$B$24, SUMPRODUCT(--(RAND() * 'T5 - Dim_Warehouse'!$D$24 &gt;= 'T5 - Dim_Warehouse'!$D$20:$D$24)) + 1)</f>
        <v>S</v>
      </c>
      <c r="G10" s="26"/>
      <c r="H10" s="26"/>
    </row>
    <row r="11" spans="2:8" x14ac:dyDescent="0.25">
      <c r="B11" s="26" t="str">
        <f t="shared" ca="1" si="0"/>
        <v>P006-C5-V3-S</v>
      </c>
      <c r="C11" s="26" t="str" cm="1">
        <f t="array" aca="1" ref="C11" ca="1">INDEX('T2 - Dim_Producer'!$C$3:$C$12, SUMPRODUCT(--(RAND() * 'T2 - Dim_Producer'!$E$12 &gt;= 'T2 - Dim_Producer'!$E$3:$E$12)) + 1)</f>
        <v>P006</v>
      </c>
      <c r="D11" s="26" t="str" cm="1">
        <f t="array" aca="1" ref="D11" ca="1">INDEX('T5 - Dim_Warehouse'!$B$13:$B$17, SUMPRODUCT(--(RAND() * 'T5 - Dim_Warehouse'!$D$17 &gt;= 'T5 - Dim_Warehouse'!$D$13:$D$17)) + 1)</f>
        <v>C5</v>
      </c>
      <c r="E11" s="26" t="str" cm="1">
        <f t="array" aca="1" ref="E11" ca="1">INDEX('T5 - Dim_Warehouse'!$B$3:$B$5, SUMPRODUCT(--(RAND() * 'T5 - Dim_Warehouse'!$D$5 &gt;= 'T5 - Dim_Warehouse'!$D$3:$D$5)) + 1)</f>
        <v>V3</v>
      </c>
      <c r="F11" s="26" t="str" cm="1">
        <f t="array" aca="1" ref="F11" ca="1">INDEX('T5 - Dim_Warehouse'!$B$20:$B$24, SUMPRODUCT(--(RAND() * 'T5 - Dim_Warehouse'!$D$24 &gt;= 'T5 - Dim_Warehouse'!$D$20:$D$24)) + 1)</f>
        <v>S</v>
      </c>
      <c r="G11" s="26"/>
      <c r="H11" s="26"/>
    </row>
    <row r="12" spans="2:8" x14ac:dyDescent="0.25">
      <c r="B12" s="26" t="str">
        <f t="shared" ca="1" si="0"/>
        <v>P007-C4-V2-M</v>
      </c>
      <c r="C12" s="26" t="str" cm="1">
        <f t="array" aca="1" ref="C12" ca="1">INDEX('T2 - Dim_Producer'!$C$3:$C$12, SUMPRODUCT(--(RAND() * 'T2 - Dim_Producer'!$E$12 &gt;= 'T2 - Dim_Producer'!$E$3:$E$12)) + 1)</f>
        <v>P007</v>
      </c>
      <c r="D12" s="26" t="str" cm="1">
        <f t="array" aca="1" ref="D12" ca="1">INDEX('T5 - Dim_Warehouse'!$B$13:$B$17, SUMPRODUCT(--(RAND() * 'T5 - Dim_Warehouse'!$D$17 &gt;= 'T5 - Dim_Warehouse'!$D$13:$D$17)) + 1)</f>
        <v>C4</v>
      </c>
      <c r="E12" s="26" t="str" cm="1">
        <f t="array" aca="1" ref="E12" ca="1">INDEX('T5 - Dim_Warehouse'!$B$3:$B$5, SUMPRODUCT(--(RAND() * 'T5 - Dim_Warehouse'!$D$5 &gt;= 'T5 - Dim_Warehouse'!$D$3:$D$5)) + 1)</f>
        <v>V2</v>
      </c>
      <c r="F12" s="26" t="str" cm="1">
        <f t="array" aca="1" ref="F12" ca="1">INDEX('T5 - Dim_Warehouse'!$B$20:$B$24, SUMPRODUCT(--(RAND() * 'T5 - Dim_Warehouse'!$D$24 &gt;= 'T5 - Dim_Warehouse'!$D$20:$D$24)) + 1)</f>
        <v>M</v>
      </c>
      <c r="G12" s="26"/>
      <c r="H12" s="2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C48E-7313-4CB1-ACDD-C8C4E4799819}">
  <sheetPr>
    <tabColor rgb="FFFFCC66"/>
  </sheetPr>
  <dimension ref="B1:J12"/>
  <sheetViews>
    <sheetView showGridLines="0" zoomScale="145" zoomScaleNormal="145" workbookViewId="0">
      <selection activeCell="G26" sqref="G26"/>
    </sheetView>
  </sheetViews>
  <sheetFormatPr defaultRowHeight="15" x14ac:dyDescent="0.25"/>
  <cols>
    <col min="1" max="1" width="1.42578125" style="2" customWidth="1"/>
    <col min="2" max="6" width="21.42578125" style="2" customWidth="1"/>
    <col min="7" max="7" width="14.28515625" style="2" customWidth="1"/>
    <col min="8" max="10" width="21.42578125" style="2" customWidth="1"/>
    <col min="11" max="29" width="14.28515625" style="2" customWidth="1"/>
    <col min="30" max="16384" width="9.140625" style="2"/>
  </cols>
  <sheetData>
    <row r="1" spans="2:10" ht="7.5" customHeight="1" x14ac:dyDescent="0.25"/>
    <row r="2" spans="2:10" x14ac:dyDescent="0.25">
      <c r="B2" s="34" t="s">
        <v>192</v>
      </c>
      <c r="C2" s="8" t="s">
        <v>211</v>
      </c>
      <c r="D2" s="4" t="s">
        <v>72</v>
      </c>
      <c r="E2" s="4" t="s">
        <v>67</v>
      </c>
      <c r="F2" s="4" t="s">
        <v>3</v>
      </c>
      <c r="H2" s="27" t="s">
        <v>330</v>
      </c>
      <c r="I2" s="4" t="s">
        <v>72</v>
      </c>
      <c r="J2" s="4" t="s">
        <v>67</v>
      </c>
    </row>
    <row r="3" spans="2:10" x14ac:dyDescent="0.25">
      <c r="B3" s="33" t="s">
        <v>193</v>
      </c>
      <c r="C3" s="12" t="s">
        <v>120</v>
      </c>
      <c r="D3" s="13">
        <v>1</v>
      </c>
      <c r="E3" s="24">
        <f>SUM($D$3:D3)</f>
        <v>1</v>
      </c>
      <c r="F3" s="26" t="str" cm="1">
        <f t="array" aca="1" ref="F3" ca="1">INDEX('T2 - Dim_Producer'!$H$3:$H$7, SUMPRODUCT(--(RAND() * 'T2 - Dim_Producer'!$J$7 &gt;= 'T2 - Dim_Producer'!$J$3:$J$7)) + 1)</f>
        <v>USA</v>
      </c>
      <c r="H3" s="12" t="s">
        <v>93</v>
      </c>
      <c r="I3" s="13">
        <v>4</v>
      </c>
      <c r="J3" s="24">
        <f>SUM($I$3:I3)</f>
        <v>4</v>
      </c>
    </row>
    <row r="4" spans="2:10" x14ac:dyDescent="0.25">
      <c r="B4" s="33" t="s">
        <v>194</v>
      </c>
      <c r="C4" s="12" t="s">
        <v>121</v>
      </c>
      <c r="D4" s="13">
        <v>1</v>
      </c>
      <c r="E4" s="24">
        <f>SUM($D$3:D4)</f>
        <v>2</v>
      </c>
      <c r="F4" s="26" t="str" cm="1">
        <f t="array" aca="1" ref="F4" ca="1">INDEX('T2 - Dim_Producer'!$H$3:$H$7, SUMPRODUCT(--(RAND() * 'T2 - Dim_Producer'!$J$7 &gt;= 'T2 - Dim_Producer'!$J$3:$J$7)) + 1)</f>
        <v>USA</v>
      </c>
      <c r="H4" s="12" t="s">
        <v>94</v>
      </c>
      <c r="I4" s="13">
        <v>3</v>
      </c>
      <c r="J4" s="24">
        <f>SUM($I$3:I4)</f>
        <v>7</v>
      </c>
    </row>
    <row r="5" spans="2:10" x14ac:dyDescent="0.25">
      <c r="B5" s="33" t="s">
        <v>195</v>
      </c>
      <c r="C5" s="12" t="s">
        <v>122</v>
      </c>
      <c r="D5" s="13">
        <v>1</v>
      </c>
      <c r="E5" s="24">
        <f>SUM($D$3:D5)</f>
        <v>3</v>
      </c>
      <c r="F5" s="26" t="str" cm="1">
        <f t="array" aca="1" ref="F5" ca="1">INDEX('T2 - Dim_Producer'!$H$3:$H$7, SUMPRODUCT(--(RAND() * 'T2 - Dim_Producer'!$J$7 &gt;= 'T2 - Dim_Producer'!$J$3:$J$7)) + 1)</f>
        <v>Japan</v>
      </c>
      <c r="H5" s="12" t="s">
        <v>95</v>
      </c>
      <c r="I5" s="13">
        <v>2</v>
      </c>
      <c r="J5" s="24">
        <f>SUM($I$3:I5)</f>
        <v>9</v>
      </c>
    </row>
    <row r="6" spans="2:10" x14ac:dyDescent="0.25">
      <c r="B6" s="33" t="s">
        <v>196</v>
      </c>
      <c r="C6" s="12" t="s">
        <v>123</v>
      </c>
      <c r="D6" s="13">
        <v>1</v>
      </c>
      <c r="E6" s="24">
        <f>SUM($D$3:D6)</f>
        <v>4</v>
      </c>
      <c r="F6" s="26" t="str" cm="1">
        <f t="array" aca="1" ref="F6" ca="1">INDEX('T2 - Dim_Producer'!$H$3:$H$7, SUMPRODUCT(--(RAND() * 'T2 - Dim_Producer'!$J$7 &gt;= 'T2 - Dim_Producer'!$J$3:$J$7)) + 1)</f>
        <v>Switzerland</v>
      </c>
      <c r="H6" s="12" t="s">
        <v>96</v>
      </c>
      <c r="I6" s="13">
        <v>1</v>
      </c>
      <c r="J6" s="24">
        <f>SUM($I$3:I6)</f>
        <v>10</v>
      </c>
    </row>
    <row r="7" spans="2:10" x14ac:dyDescent="0.25">
      <c r="B7" s="33" t="s">
        <v>197</v>
      </c>
      <c r="C7" s="12" t="s">
        <v>124</v>
      </c>
      <c r="D7" s="13">
        <v>1</v>
      </c>
      <c r="E7" s="24">
        <f>SUM($D$3:D7)</f>
        <v>5</v>
      </c>
      <c r="F7" s="26" t="str" cm="1">
        <f t="array" aca="1" ref="F7" ca="1">INDEX('T2 - Dim_Producer'!$H$3:$H$7, SUMPRODUCT(--(RAND() * 'T2 - Dim_Producer'!$J$7 &gt;= 'T2 - Dim_Producer'!$J$3:$J$7)) + 1)</f>
        <v>China</v>
      </c>
      <c r="H7" s="12" t="s">
        <v>97</v>
      </c>
      <c r="I7" s="13">
        <v>2</v>
      </c>
      <c r="J7" s="24">
        <f>SUM($I$3:I7)</f>
        <v>12</v>
      </c>
    </row>
    <row r="8" spans="2:10" x14ac:dyDescent="0.25">
      <c r="B8" s="33" t="s">
        <v>198</v>
      </c>
      <c r="C8" s="12" t="s">
        <v>125</v>
      </c>
      <c r="D8" s="13">
        <v>1</v>
      </c>
      <c r="E8" s="24">
        <f>SUM($D$3:D8)</f>
        <v>6</v>
      </c>
      <c r="F8" s="26" t="str" cm="1">
        <f t="array" aca="1" ref="F8" ca="1">INDEX('T2 - Dim_Producer'!$H$3:$H$7, SUMPRODUCT(--(RAND() * 'T2 - Dim_Producer'!$J$7 &gt;= 'T2 - Dim_Producer'!$J$3:$J$7)) + 1)</f>
        <v>Switzerland</v>
      </c>
    </row>
    <row r="9" spans="2:10" x14ac:dyDescent="0.25">
      <c r="B9" s="33" t="s">
        <v>199</v>
      </c>
      <c r="C9" s="12" t="s">
        <v>126</v>
      </c>
      <c r="D9" s="13">
        <v>1</v>
      </c>
      <c r="E9" s="24">
        <f>SUM($D$3:D9)</f>
        <v>7</v>
      </c>
      <c r="F9" s="26" t="str" cm="1">
        <f t="array" aca="1" ref="F9" ca="1">INDEX('T2 - Dim_Producer'!$H$3:$H$7, SUMPRODUCT(--(RAND() * 'T2 - Dim_Producer'!$J$7 &gt;= 'T2 - Dim_Producer'!$J$3:$J$7)) + 1)</f>
        <v>USA</v>
      </c>
    </row>
    <row r="10" spans="2:10" x14ac:dyDescent="0.25">
      <c r="B10" s="33" t="s">
        <v>200</v>
      </c>
      <c r="C10" s="12" t="s">
        <v>127</v>
      </c>
      <c r="D10" s="13">
        <v>1</v>
      </c>
      <c r="E10" s="24">
        <f>SUM($D$3:D10)</f>
        <v>8</v>
      </c>
      <c r="F10" s="26" t="str" cm="1">
        <f t="array" aca="1" ref="F10" ca="1">INDEX('T2 - Dim_Producer'!$H$3:$H$7, SUMPRODUCT(--(RAND() * 'T2 - Dim_Producer'!$J$7 &gt;= 'T2 - Dim_Producer'!$J$3:$J$7)) + 1)</f>
        <v>China</v>
      </c>
    </row>
    <row r="11" spans="2:10" x14ac:dyDescent="0.25">
      <c r="B11" s="33" t="s">
        <v>201</v>
      </c>
      <c r="C11" s="12" t="s">
        <v>128</v>
      </c>
      <c r="D11" s="13">
        <v>1</v>
      </c>
      <c r="E11" s="24">
        <f>SUM($D$3:D11)</f>
        <v>9</v>
      </c>
      <c r="F11" s="26" t="str" cm="1">
        <f t="array" aca="1" ref="F11" ca="1">INDEX('T2 - Dim_Producer'!$H$3:$H$7, SUMPRODUCT(--(RAND() * 'T2 - Dim_Producer'!$J$7 &gt;= 'T2 - Dim_Producer'!$J$3:$J$7)) + 1)</f>
        <v>Germany</v>
      </c>
    </row>
    <row r="12" spans="2:10" x14ac:dyDescent="0.25">
      <c r="B12" s="33" t="s">
        <v>202</v>
      </c>
      <c r="C12" s="12" t="s">
        <v>129</v>
      </c>
      <c r="D12" s="13">
        <v>1</v>
      </c>
      <c r="E12" s="24">
        <f>SUM($D$3:D12)</f>
        <v>10</v>
      </c>
      <c r="F12" s="26" t="str" cm="1">
        <f t="array" aca="1" ref="F12" ca="1">INDEX('T2 - Dim_Producer'!$H$3:$H$7, SUMPRODUCT(--(RAND() * 'T2 - Dim_Producer'!$J$7 &gt;= 'T2 - Dim_Producer'!$J$3:$J$7)) + 1)</f>
        <v>USA</v>
      </c>
    </row>
  </sheetData>
  <pageMargins left="0.7" right="0.7" top="0.75" bottom="0.75" header="0.3" footer="0.3"/>
  <ignoredErrors>
    <ignoredError sqref="J4:J6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832F-42B0-469B-A881-FD0056BB38E1}">
  <sheetPr>
    <tabColor rgb="FFFFCC66"/>
  </sheetPr>
  <dimension ref="B1:H12"/>
  <sheetViews>
    <sheetView showGridLines="0" workbookViewId="0">
      <selection activeCell="I2" sqref="I2:J3"/>
    </sheetView>
  </sheetViews>
  <sheetFormatPr defaultRowHeight="15" x14ac:dyDescent="0.25"/>
  <cols>
    <col min="1" max="1" width="1.42578125" style="2" customWidth="1"/>
    <col min="2" max="5" width="21.42578125" style="2" customWidth="1"/>
    <col min="6" max="6" width="14.28515625" style="2" customWidth="1"/>
    <col min="7" max="8" width="14.28515625" customWidth="1"/>
    <col min="9" max="29" width="14.28515625" style="2" customWidth="1"/>
    <col min="30" max="16384" width="9.140625" style="2"/>
  </cols>
  <sheetData>
    <row r="1" spans="2:6" s="2" customFormat="1" ht="7.5" customHeight="1" x14ac:dyDescent="0.25"/>
    <row r="2" spans="2:6" s="2" customFormat="1" x14ac:dyDescent="0.25">
      <c r="B2" s="27" t="s">
        <v>109</v>
      </c>
      <c r="C2" s="8" t="s">
        <v>108</v>
      </c>
      <c r="D2" s="4" t="s">
        <v>72</v>
      </c>
      <c r="E2" s="4" t="s">
        <v>67</v>
      </c>
      <c r="F2" s="31"/>
    </row>
    <row r="3" spans="2:6" x14ac:dyDescent="0.25">
      <c r="B3" s="12" t="s">
        <v>98</v>
      </c>
      <c r="C3" s="12" t="s">
        <v>110</v>
      </c>
      <c r="D3" s="13">
        <v>4</v>
      </c>
      <c r="E3" s="24">
        <f>SUM($D$3:D3)</f>
        <v>4</v>
      </c>
    </row>
    <row r="4" spans="2:6" x14ac:dyDescent="0.25">
      <c r="B4" s="12" t="s">
        <v>99</v>
      </c>
      <c r="C4" s="12" t="s">
        <v>111</v>
      </c>
      <c r="D4" s="13">
        <v>3</v>
      </c>
      <c r="E4" s="24">
        <f>SUM($D$3:D4)</f>
        <v>7</v>
      </c>
    </row>
    <row r="5" spans="2:6" x14ac:dyDescent="0.25">
      <c r="B5" s="12" t="s">
        <v>100</v>
      </c>
      <c r="C5" s="12" t="s">
        <v>112</v>
      </c>
      <c r="D5" s="13">
        <v>2</v>
      </c>
      <c r="E5" s="24">
        <f>SUM($D$3:D5)</f>
        <v>9</v>
      </c>
    </row>
    <row r="6" spans="2:6" x14ac:dyDescent="0.25">
      <c r="B6" s="12" t="s">
        <v>101</v>
      </c>
      <c r="C6" s="12" t="s">
        <v>113</v>
      </c>
      <c r="D6" s="13">
        <v>1</v>
      </c>
      <c r="E6" s="24">
        <f>SUM($D$3:D6)</f>
        <v>10</v>
      </c>
    </row>
    <row r="7" spans="2:6" x14ac:dyDescent="0.25">
      <c r="B7" s="12" t="s">
        <v>102</v>
      </c>
      <c r="C7" s="12" t="s">
        <v>114</v>
      </c>
      <c r="D7" s="13">
        <v>2</v>
      </c>
      <c r="E7" s="24">
        <f>SUM($D$3:D7)</f>
        <v>12</v>
      </c>
    </row>
    <row r="8" spans="2:6" x14ac:dyDescent="0.25">
      <c r="B8" s="12" t="s">
        <v>103</v>
      </c>
      <c r="C8" s="12" t="s">
        <v>115</v>
      </c>
      <c r="D8" s="13">
        <v>3</v>
      </c>
      <c r="E8" s="24">
        <f>SUM($D$3:D8)</f>
        <v>15</v>
      </c>
    </row>
    <row r="9" spans="2:6" x14ac:dyDescent="0.25">
      <c r="B9" s="12" t="s">
        <v>104</v>
      </c>
      <c r="C9" s="12" t="s">
        <v>116</v>
      </c>
      <c r="D9" s="13">
        <v>4</v>
      </c>
      <c r="E9" s="24">
        <f>SUM($D$3:D9)</f>
        <v>19</v>
      </c>
    </row>
    <row r="10" spans="2:6" x14ac:dyDescent="0.25">
      <c r="B10" s="12" t="s">
        <v>105</v>
      </c>
      <c r="C10" s="12" t="s">
        <v>117</v>
      </c>
      <c r="D10" s="13">
        <v>5</v>
      </c>
      <c r="E10" s="24">
        <f>SUM($D$3:D10)</f>
        <v>24</v>
      </c>
    </row>
    <row r="11" spans="2:6" x14ac:dyDescent="0.25">
      <c r="B11" s="12" t="s">
        <v>106</v>
      </c>
      <c r="C11" s="12" t="s">
        <v>118</v>
      </c>
      <c r="D11" s="13">
        <v>6</v>
      </c>
      <c r="E11" s="24">
        <f>SUM($D$3:D11)</f>
        <v>30</v>
      </c>
    </row>
    <row r="12" spans="2:6" x14ac:dyDescent="0.25">
      <c r="B12" s="12" t="s">
        <v>107</v>
      </c>
      <c r="C12" s="12" t="s">
        <v>119</v>
      </c>
      <c r="D12" s="13">
        <v>7</v>
      </c>
      <c r="E12" s="24">
        <f>SUM($D$3:D12)</f>
        <v>37</v>
      </c>
    </row>
  </sheetData>
  <pageMargins left="0.7" right="0.7" top="0.75" bottom="0.75" header="0.3" footer="0.3"/>
  <ignoredErrors>
    <ignoredError sqref="E4:E11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AECE-8619-448A-8752-15DE59C87F88}">
  <sheetPr>
    <tabColor rgb="FFFFCC66"/>
  </sheetPr>
  <dimension ref="B1:E12"/>
  <sheetViews>
    <sheetView showGridLines="0" workbookViewId="0">
      <selection activeCell="I2" sqref="I2:J3"/>
    </sheetView>
  </sheetViews>
  <sheetFormatPr defaultRowHeight="15" x14ac:dyDescent="0.25"/>
  <cols>
    <col min="1" max="1" width="1.42578125" customWidth="1"/>
    <col min="2" max="5" width="21.42578125" customWidth="1"/>
  </cols>
  <sheetData>
    <row r="1" spans="2:5" ht="7.5" customHeight="1" x14ac:dyDescent="0.25"/>
    <row r="3" spans="2:5" x14ac:dyDescent="0.25">
      <c r="B3" s="27" t="s">
        <v>290</v>
      </c>
      <c r="C3" s="8" t="s">
        <v>307</v>
      </c>
      <c r="D3" s="4" t="s">
        <v>72</v>
      </c>
      <c r="E3" s="4"/>
    </row>
    <row r="4" spans="2:5" x14ac:dyDescent="0.25">
      <c r="B4" s="12" t="s">
        <v>305</v>
      </c>
      <c r="C4" s="12" t="s">
        <v>308</v>
      </c>
      <c r="D4" s="13">
        <v>1</v>
      </c>
      <c r="E4" s="24">
        <f>SUM(D$4:$D4)</f>
        <v>1</v>
      </c>
    </row>
    <row r="5" spans="2:5" x14ac:dyDescent="0.25">
      <c r="B5" s="12" t="s">
        <v>306</v>
      </c>
      <c r="C5" s="12" t="s">
        <v>309</v>
      </c>
      <c r="D5" s="13">
        <v>4</v>
      </c>
      <c r="E5" s="24">
        <f>SUM(D$4:$D5)</f>
        <v>5</v>
      </c>
    </row>
    <row r="6" spans="2:5" x14ac:dyDescent="0.25">
      <c r="B6" s="21"/>
      <c r="C6" s="21"/>
      <c r="D6" s="21"/>
      <c r="E6" s="21"/>
    </row>
    <row r="7" spans="2:5" x14ac:dyDescent="0.25">
      <c r="B7" s="27" t="s">
        <v>310</v>
      </c>
      <c r="C7" s="8" t="s">
        <v>314</v>
      </c>
      <c r="D7" s="4"/>
      <c r="E7" s="4"/>
    </row>
    <row r="8" spans="2:5" ht="15" customHeight="1" x14ac:dyDescent="0.25">
      <c r="B8" s="12" t="s">
        <v>312</v>
      </c>
      <c r="C8" s="49">
        <v>0.05</v>
      </c>
      <c r="D8" s="13"/>
      <c r="E8" s="24"/>
    </row>
    <row r="9" spans="2:5" ht="15" customHeight="1" x14ac:dyDescent="0.25">
      <c r="B9" s="12" t="s">
        <v>313</v>
      </c>
      <c r="C9" s="49">
        <v>0.15</v>
      </c>
      <c r="D9" s="13"/>
      <c r="E9" s="24"/>
    </row>
    <row r="12" spans="2:5" x14ac:dyDescent="0.25">
      <c r="B12" t="s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6AA-88C3-4AE2-8EE0-121075545FCE}">
  <sheetPr>
    <tabColor rgb="FFFFCC66"/>
  </sheetPr>
  <dimension ref="B1:H57"/>
  <sheetViews>
    <sheetView showGridLines="0" topLeftCell="A19" zoomScaleNormal="100" workbookViewId="0">
      <selection activeCell="I2" sqref="I2:J3"/>
    </sheetView>
  </sheetViews>
  <sheetFormatPr defaultRowHeight="15" x14ac:dyDescent="0.25"/>
  <cols>
    <col min="1" max="1" width="1.42578125" style="2" customWidth="1"/>
    <col min="2" max="3" width="22.140625" customWidth="1"/>
    <col min="4" max="4" width="22.140625" style="2" customWidth="1"/>
    <col min="5" max="6" width="17.85546875" style="2" customWidth="1"/>
    <col min="7" max="11" width="21.42578125" style="2" customWidth="1"/>
    <col min="12" max="24" width="14.28515625" style="2" customWidth="1"/>
    <col min="25" max="16384" width="9.140625" style="2"/>
  </cols>
  <sheetData>
    <row r="1" spans="2:6" ht="7.5" customHeight="1" x14ac:dyDescent="0.25">
      <c r="B1" s="2"/>
      <c r="C1" s="2"/>
    </row>
    <row r="2" spans="2:6" ht="15" customHeight="1" x14ac:dyDescent="0.25">
      <c r="B2" s="27" t="s">
        <v>91</v>
      </c>
      <c r="C2" s="4" t="s">
        <v>72</v>
      </c>
      <c r="D2" s="4" t="s">
        <v>67</v>
      </c>
      <c r="E2" s="4" t="s">
        <v>404</v>
      </c>
      <c r="F2" s="4" t="s">
        <v>2</v>
      </c>
    </row>
    <row r="3" spans="2:6" ht="15" customHeight="1" x14ac:dyDescent="0.25">
      <c r="B3" s="12" t="s">
        <v>203</v>
      </c>
      <c r="C3" s="13">
        <v>1</v>
      </c>
      <c r="D3" s="24">
        <f>SUM($C$3:C3)</f>
        <v>1</v>
      </c>
      <c r="E3" s="49">
        <v>0.1</v>
      </c>
      <c r="F3" s="16"/>
    </row>
    <row r="4" spans="2:6" ht="15" customHeight="1" x14ac:dyDescent="0.25">
      <c r="B4" s="12" t="s">
        <v>204</v>
      </c>
      <c r="C4" s="13">
        <v>2</v>
      </c>
      <c r="D4" s="24">
        <f>SUM($C$3:C4)</f>
        <v>3</v>
      </c>
      <c r="E4" s="49">
        <v>0.2</v>
      </c>
      <c r="F4" s="16"/>
    </row>
    <row r="5" spans="2:6" ht="15" customHeight="1" x14ac:dyDescent="0.25">
      <c r="B5" s="12" t="s">
        <v>205</v>
      </c>
      <c r="C5" s="13">
        <v>4</v>
      </c>
      <c r="D5" s="24">
        <f>SUM($C$3:C5)</f>
        <v>7</v>
      </c>
      <c r="E5" s="49">
        <v>0.5</v>
      </c>
      <c r="F5" s="16"/>
    </row>
    <row r="6" spans="2:6" ht="15" customHeight="1" x14ac:dyDescent="0.25">
      <c r="B6" s="21"/>
      <c r="C6" s="21"/>
      <c r="D6" s="21"/>
      <c r="E6" s="21"/>
      <c r="F6" s="21"/>
    </row>
    <row r="7" spans="2:6" ht="15" customHeight="1" x14ac:dyDescent="0.25">
      <c r="B7" s="27" t="s">
        <v>286</v>
      </c>
      <c r="C7" s="4" t="s">
        <v>72</v>
      </c>
      <c r="D7" s="4" t="s">
        <v>67</v>
      </c>
      <c r="E7" s="4" t="s">
        <v>421</v>
      </c>
      <c r="F7" s="4"/>
    </row>
    <row r="8" spans="2:6" x14ac:dyDescent="0.25">
      <c r="B8" s="12" t="s">
        <v>289</v>
      </c>
      <c r="C8" s="13">
        <v>4</v>
      </c>
      <c r="D8" s="24">
        <f>SUM($C$8:C8)</f>
        <v>4</v>
      </c>
      <c r="E8" s="24"/>
      <c r="F8" s="24"/>
    </row>
    <row r="9" spans="2:6" x14ac:dyDescent="0.25">
      <c r="B9" s="12" t="s">
        <v>288</v>
      </c>
      <c r="C9" s="13">
        <v>3</v>
      </c>
      <c r="D9" s="24">
        <f>SUM($C$8:C9)</f>
        <v>7</v>
      </c>
      <c r="E9" s="24"/>
      <c r="F9" s="24"/>
    </row>
    <row r="10" spans="2:6" x14ac:dyDescent="0.25">
      <c r="B10" s="12" t="s">
        <v>290</v>
      </c>
      <c r="C10" s="13">
        <v>2</v>
      </c>
      <c r="D10" s="24">
        <f>SUM($C$8:C10)</f>
        <v>9</v>
      </c>
      <c r="E10" s="24"/>
      <c r="F10" s="24"/>
    </row>
    <row r="11" spans="2:6" x14ac:dyDescent="0.25">
      <c r="B11" s="21"/>
      <c r="C11" s="21"/>
      <c r="D11" s="21"/>
      <c r="E11" s="21"/>
      <c r="F11" s="21"/>
    </row>
    <row r="12" spans="2:6" x14ac:dyDescent="0.25">
      <c r="B12" s="27" t="s">
        <v>0</v>
      </c>
      <c r="C12" s="4" t="s">
        <v>72</v>
      </c>
      <c r="D12" s="4" t="s">
        <v>67</v>
      </c>
      <c r="E12" s="4" t="s">
        <v>404</v>
      </c>
      <c r="F12" s="4" t="s">
        <v>2</v>
      </c>
    </row>
    <row r="13" spans="2:6" x14ac:dyDescent="0.25">
      <c r="B13" s="12" t="s">
        <v>206</v>
      </c>
      <c r="C13" s="13">
        <v>1</v>
      </c>
      <c r="D13" s="24">
        <f>SUM($C$13:C13)</f>
        <v>1</v>
      </c>
      <c r="E13" s="49">
        <v>0.1</v>
      </c>
      <c r="F13" s="16"/>
    </row>
    <row r="14" spans="2:6" x14ac:dyDescent="0.25">
      <c r="B14" s="12" t="s">
        <v>207</v>
      </c>
      <c r="C14" s="13">
        <v>1</v>
      </c>
      <c r="D14" s="24">
        <f>SUM($C$13:C14)</f>
        <v>2</v>
      </c>
      <c r="E14" s="49">
        <v>0.15</v>
      </c>
      <c r="F14" s="16"/>
    </row>
    <row r="15" spans="2:6" x14ac:dyDescent="0.25">
      <c r="B15" s="12" t="s">
        <v>208</v>
      </c>
      <c r="C15" s="13">
        <v>2</v>
      </c>
      <c r="D15" s="24">
        <f>SUM($C$13:C15)</f>
        <v>4</v>
      </c>
      <c r="E15" s="49">
        <v>0.2</v>
      </c>
      <c r="F15" s="16"/>
    </row>
    <row r="16" spans="2:6" x14ac:dyDescent="0.25">
      <c r="B16" s="12" t="s">
        <v>209</v>
      </c>
      <c r="C16" s="13">
        <v>2</v>
      </c>
      <c r="D16" s="24">
        <f>SUM($C$13:C16)</f>
        <v>6</v>
      </c>
      <c r="E16" s="49">
        <v>0.25</v>
      </c>
      <c r="F16" s="16"/>
    </row>
    <row r="17" spans="2:8" x14ac:dyDescent="0.25">
      <c r="B17" s="12" t="s">
        <v>210</v>
      </c>
      <c r="C17" s="13">
        <v>4</v>
      </c>
      <c r="D17" s="24">
        <f>SUM($C$13:C17)</f>
        <v>10</v>
      </c>
      <c r="E17" s="49">
        <v>0.3</v>
      </c>
      <c r="F17" s="16"/>
    </row>
    <row r="18" spans="2:8" x14ac:dyDescent="0.25">
      <c r="B18" s="21"/>
      <c r="C18" s="21"/>
      <c r="D18" s="21"/>
      <c r="E18" s="21"/>
      <c r="F18" s="21"/>
    </row>
    <row r="19" spans="2:8" x14ac:dyDescent="0.25">
      <c r="B19" s="27" t="s">
        <v>92</v>
      </c>
      <c r="C19" s="4" t="s">
        <v>72</v>
      </c>
      <c r="D19" s="4" t="s">
        <v>67</v>
      </c>
      <c r="E19" s="4"/>
      <c r="F19" s="4"/>
    </row>
    <row r="20" spans="2:8" x14ac:dyDescent="0.25">
      <c r="B20" s="12" t="s">
        <v>45</v>
      </c>
      <c r="C20" s="13">
        <v>1</v>
      </c>
      <c r="D20" s="24">
        <f>SUM($C$20:C20)</f>
        <v>1</v>
      </c>
      <c r="E20" s="24"/>
      <c r="F20" s="24"/>
    </row>
    <row r="21" spans="2:8" x14ac:dyDescent="0.25">
      <c r="B21" s="12" t="s">
        <v>46</v>
      </c>
      <c r="C21" s="13">
        <v>2</v>
      </c>
      <c r="D21" s="24">
        <f>SUM($C$20:C21)</f>
        <v>3</v>
      </c>
      <c r="E21" s="24"/>
      <c r="F21" s="24"/>
    </row>
    <row r="22" spans="2:8" x14ac:dyDescent="0.25">
      <c r="B22" s="12" t="s">
        <v>47</v>
      </c>
      <c r="C22" s="13">
        <v>4</v>
      </c>
      <c r="D22" s="24">
        <f>SUM($C$20:C22)</f>
        <v>7</v>
      </c>
      <c r="E22" s="24"/>
      <c r="F22" s="24"/>
    </row>
    <row r="23" spans="2:8" x14ac:dyDescent="0.25">
      <c r="B23" s="12" t="s">
        <v>48</v>
      </c>
      <c r="C23" s="13">
        <v>3</v>
      </c>
      <c r="D23" s="24">
        <f>SUM($C$20:C23)</f>
        <v>10</v>
      </c>
      <c r="E23" s="24"/>
      <c r="F23" s="24"/>
    </row>
    <row r="24" spans="2:8" x14ac:dyDescent="0.25">
      <c r="B24" s="12" t="s">
        <v>49</v>
      </c>
      <c r="C24" s="13">
        <v>1</v>
      </c>
      <c r="D24" s="24">
        <f>SUM($C$20:C24)</f>
        <v>11</v>
      </c>
      <c r="E24" s="24"/>
      <c r="F24" s="24"/>
    </row>
    <row r="26" spans="2:8" x14ac:dyDescent="0.25">
      <c r="B26" s="27" t="s">
        <v>405</v>
      </c>
      <c r="C26" s="8" t="s">
        <v>10</v>
      </c>
      <c r="D26" s="4" t="s">
        <v>72</v>
      </c>
      <c r="E26" s="4" t="s">
        <v>67</v>
      </c>
      <c r="F26" s="4" t="s">
        <v>416</v>
      </c>
      <c r="G26" s="8" t="s">
        <v>66</v>
      </c>
    </row>
    <row r="27" spans="2:8" x14ac:dyDescent="0.25">
      <c r="B27" s="12" t="s">
        <v>406</v>
      </c>
      <c r="C27" s="12" t="s">
        <v>411</v>
      </c>
      <c r="D27" s="13">
        <v>2</v>
      </c>
      <c r="E27" s="24">
        <f>SUM($D$27:D27)</f>
        <v>2</v>
      </c>
      <c r="F27" s="13" t="s">
        <v>336</v>
      </c>
      <c r="G27" s="49">
        <f>VLOOKUP(F27,$B$48:$C$50,2)</f>
        <v>1</v>
      </c>
    </row>
    <row r="28" spans="2:8" x14ac:dyDescent="0.25">
      <c r="B28" s="12" t="s">
        <v>407</v>
      </c>
      <c r="C28" s="12" t="s">
        <v>412</v>
      </c>
      <c r="D28" s="13">
        <v>2</v>
      </c>
      <c r="E28" s="24">
        <f>SUM($D$27:D28)</f>
        <v>4</v>
      </c>
      <c r="F28" s="13" t="s">
        <v>417</v>
      </c>
      <c r="G28" s="49">
        <f t="shared" ref="G28:G31" si="0">VLOOKUP(F28,$B$48:$C$50,2)</f>
        <v>1.5</v>
      </c>
    </row>
    <row r="29" spans="2:8" x14ac:dyDescent="0.25">
      <c r="B29" s="12" t="s">
        <v>408</v>
      </c>
      <c r="C29" s="12" t="s">
        <v>413</v>
      </c>
      <c r="D29" s="13">
        <v>2</v>
      </c>
      <c r="E29" s="24">
        <f>SUM($D$27:D29)</f>
        <v>6</v>
      </c>
      <c r="F29" s="13" t="s">
        <v>417</v>
      </c>
      <c r="G29" s="49">
        <f t="shared" si="0"/>
        <v>1.5</v>
      </c>
    </row>
    <row r="30" spans="2:8" x14ac:dyDescent="0.25">
      <c r="B30" s="12" t="s">
        <v>409</v>
      </c>
      <c r="C30" s="12" t="s">
        <v>414</v>
      </c>
      <c r="D30" s="13">
        <v>2</v>
      </c>
      <c r="E30" s="24">
        <f>SUM($D$27:D30)</f>
        <v>8</v>
      </c>
      <c r="F30" s="13" t="s">
        <v>418</v>
      </c>
      <c r="G30" s="49">
        <f t="shared" si="0"/>
        <v>1.5</v>
      </c>
    </row>
    <row r="31" spans="2:8" x14ac:dyDescent="0.25">
      <c r="B31" s="12" t="s">
        <v>410</v>
      </c>
      <c r="C31" s="12" t="s">
        <v>415</v>
      </c>
      <c r="D31" s="13">
        <v>2</v>
      </c>
      <c r="E31" s="24">
        <f>SUM($D$27:D31)</f>
        <v>10</v>
      </c>
      <c r="F31" s="13" t="s">
        <v>418</v>
      </c>
      <c r="G31" s="49">
        <f t="shared" si="0"/>
        <v>1.5</v>
      </c>
    </row>
    <row r="32" spans="2:8" x14ac:dyDescent="0.25">
      <c r="H32" s="45"/>
    </row>
    <row r="33" spans="2:7" x14ac:dyDescent="0.25">
      <c r="B33" s="27" t="s">
        <v>130</v>
      </c>
      <c r="C33" s="8" t="s">
        <v>10</v>
      </c>
      <c r="D33" s="4" t="s">
        <v>72</v>
      </c>
      <c r="E33" s="4" t="s">
        <v>67</v>
      </c>
      <c r="F33" s="4" t="s">
        <v>416</v>
      </c>
      <c r="G33" s="8"/>
    </row>
    <row r="34" spans="2:7" x14ac:dyDescent="0.25">
      <c r="B34" s="12" t="s">
        <v>136</v>
      </c>
      <c r="C34" s="12" t="s">
        <v>131</v>
      </c>
      <c r="D34" s="13">
        <v>2</v>
      </c>
      <c r="E34" s="24">
        <f>SUM($D$34:D34)</f>
        <v>2</v>
      </c>
      <c r="F34" s="13" t="s">
        <v>417</v>
      </c>
      <c r="G34" s="49">
        <f>VLOOKUP(F34,$B$48:$C$50,2)</f>
        <v>1.5</v>
      </c>
    </row>
    <row r="35" spans="2:7" x14ac:dyDescent="0.25">
      <c r="B35" s="12" t="s">
        <v>137</v>
      </c>
      <c r="C35" s="12" t="s">
        <v>132</v>
      </c>
      <c r="D35" s="13">
        <v>2</v>
      </c>
      <c r="E35" s="24">
        <f>SUM($D$34:D35)</f>
        <v>4</v>
      </c>
      <c r="F35" s="13" t="s">
        <v>417</v>
      </c>
      <c r="G35" s="49">
        <f t="shared" ref="G35:G38" si="1">VLOOKUP(F35,$B$48:$C$50,2)</f>
        <v>1.5</v>
      </c>
    </row>
    <row r="36" spans="2:7" x14ac:dyDescent="0.25">
      <c r="B36" s="12" t="s">
        <v>138</v>
      </c>
      <c r="C36" s="12" t="s">
        <v>133</v>
      </c>
      <c r="D36" s="13">
        <v>2</v>
      </c>
      <c r="E36" s="24">
        <f>SUM($D$34:D36)</f>
        <v>6</v>
      </c>
      <c r="F36" s="13" t="s">
        <v>336</v>
      </c>
      <c r="G36" s="49">
        <f t="shared" si="1"/>
        <v>1</v>
      </c>
    </row>
    <row r="37" spans="2:7" x14ac:dyDescent="0.25">
      <c r="B37" s="12" t="s">
        <v>139</v>
      </c>
      <c r="C37" s="12" t="s">
        <v>134</v>
      </c>
      <c r="D37" s="13">
        <v>2</v>
      </c>
      <c r="E37" s="24">
        <f>SUM($D$34:D37)</f>
        <v>8</v>
      </c>
      <c r="F37" s="13" t="s">
        <v>418</v>
      </c>
      <c r="G37" s="49">
        <f t="shared" si="1"/>
        <v>1.5</v>
      </c>
    </row>
    <row r="38" spans="2:7" x14ac:dyDescent="0.25">
      <c r="B38" s="12" t="s">
        <v>140</v>
      </c>
      <c r="C38" s="12" t="s">
        <v>135</v>
      </c>
      <c r="D38" s="13">
        <v>2</v>
      </c>
      <c r="E38" s="24">
        <f>SUM($D$34:D38)</f>
        <v>10</v>
      </c>
      <c r="F38" s="13" t="s">
        <v>418</v>
      </c>
      <c r="G38" s="49">
        <f t="shared" si="1"/>
        <v>1.5</v>
      </c>
    </row>
    <row r="40" spans="2:7" x14ac:dyDescent="0.25">
      <c r="B40" s="46" t="s">
        <v>420</v>
      </c>
      <c r="C40" s="47" t="str" cm="1">
        <f t="array" ref="C40:G40">TRANSPOSE(C27:C31)</f>
        <v>F01</v>
      </c>
      <c r="D40" s="47" t="str">
        <v>F02</v>
      </c>
      <c r="E40" s="47" t="str">
        <v>F03</v>
      </c>
      <c r="F40" s="47" t="str">
        <v>F04</v>
      </c>
      <c r="G40" s="47" t="str">
        <v>F05</v>
      </c>
    </row>
    <row r="41" spans="2:7" x14ac:dyDescent="0.25">
      <c r="B41" s="47" t="str">
        <f>C34</f>
        <v>W01</v>
      </c>
      <c r="C41" s="50">
        <f>VLOOKUP($B41,$C$34:$G$38,5) * VLOOKUP(C$40,$C$27:$G$31,5)</f>
        <v>1.5</v>
      </c>
      <c r="D41" s="50">
        <f t="shared" ref="D41:G41" si="2">VLOOKUP($B41,$C$34:$G$38,5) * VLOOKUP(D$40,$C$27:$G$31,5)</f>
        <v>2.25</v>
      </c>
      <c r="E41" s="50">
        <f t="shared" si="2"/>
        <v>2.25</v>
      </c>
      <c r="F41" s="50">
        <f t="shared" si="2"/>
        <v>2.25</v>
      </c>
      <c r="G41" s="50">
        <f t="shared" si="2"/>
        <v>2.25</v>
      </c>
    </row>
    <row r="42" spans="2:7" x14ac:dyDescent="0.25">
      <c r="B42" s="47" t="str">
        <f t="shared" ref="B42:B44" si="3">C35</f>
        <v>W02</v>
      </c>
      <c r="C42" s="50">
        <f t="shared" ref="C42:G45" si="4">VLOOKUP($B42,$C$34:$G$38,5) * VLOOKUP(C$40,$C$27:$G$31,5)</f>
        <v>1.5</v>
      </c>
      <c r="D42" s="50">
        <f t="shared" si="4"/>
        <v>2.25</v>
      </c>
      <c r="E42" s="50">
        <f t="shared" si="4"/>
        <v>2.25</v>
      </c>
      <c r="F42" s="50">
        <f t="shared" si="4"/>
        <v>2.25</v>
      </c>
      <c r="G42" s="50">
        <f t="shared" si="4"/>
        <v>2.25</v>
      </c>
    </row>
    <row r="43" spans="2:7" x14ac:dyDescent="0.25">
      <c r="B43" s="47" t="str">
        <f t="shared" si="3"/>
        <v>W03</v>
      </c>
      <c r="C43" s="50">
        <f t="shared" si="4"/>
        <v>1</v>
      </c>
      <c r="D43" s="50">
        <f t="shared" si="4"/>
        <v>1.5</v>
      </c>
      <c r="E43" s="50">
        <f t="shared" si="4"/>
        <v>1.5</v>
      </c>
      <c r="F43" s="50">
        <f t="shared" si="4"/>
        <v>1.5</v>
      </c>
      <c r="G43" s="50">
        <f t="shared" si="4"/>
        <v>1.5</v>
      </c>
    </row>
    <row r="44" spans="2:7" x14ac:dyDescent="0.25">
      <c r="B44" s="47" t="str">
        <f t="shared" si="3"/>
        <v>W04</v>
      </c>
      <c r="C44" s="50">
        <f t="shared" si="4"/>
        <v>1.5</v>
      </c>
      <c r="D44" s="50">
        <f t="shared" si="4"/>
        <v>2.25</v>
      </c>
      <c r="E44" s="50">
        <f t="shared" si="4"/>
        <v>2.25</v>
      </c>
      <c r="F44" s="50">
        <f t="shared" si="4"/>
        <v>2.25</v>
      </c>
      <c r="G44" s="50">
        <f t="shared" si="4"/>
        <v>2.25</v>
      </c>
    </row>
    <row r="45" spans="2:7" x14ac:dyDescent="0.25">
      <c r="B45" s="47" t="str">
        <f>C38</f>
        <v>W05</v>
      </c>
      <c r="C45" s="50">
        <f t="shared" si="4"/>
        <v>1.5</v>
      </c>
      <c r="D45" s="50">
        <f t="shared" si="4"/>
        <v>2.25</v>
      </c>
      <c r="E45" s="50">
        <f t="shared" si="4"/>
        <v>2.25</v>
      </c>
      <c r="F45" s="50">
        <f t="shared" si="4"/>
        <v>2.25</v>
      </c>
      <c r="G45" s="50">
        <f t="shared" si="4"/>
        <v>2.25</v>
      </c>
    </row>
    <row r="47" spans="2:7" x14ac:dyDescent="0.25">
      <c r="B47" s="27" t="s">
        <v>419</v>
      </c>
      <c r="C47" s="8" t="s">
        <v>66</v>
      </c>
    </row>
    <row r="48" spans="2:7" x14ac:dyDescent="0.25">
      <c r="B48" s="12" t="s">
        <v>417</v>
      </c>
      <c r="C48" s="49">
        <v>1.5</v>
      </c>
    </row>
    <row r="49" spans="2:5" x14ac:dyDescent="0.25">
      <c r="B49" s="12" t="s">
        <v>336</v>
      </c>
      <c r="C49" s="49">
        <v>1</v>
      </c>
    </row>
    <row r="50" spans="2:5" x14ac:dyDescent="0.25">
      <c r="B50" s="12" t="s">
        <v>418</v>
      </c>
      <c r="C50" s="49">
        <v>1.5</v>
      </c>
    </row>
    <row r="57" spans="2:5" x14ac:dyDescent="0.25">
      <c r="E57" s="48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4DF7-D0AD-47EC-AE96-5E98CE4B00B7}">
  <sheetPr>
    <tabColor rgb="FFFFCC66"/>
  </sheetPr>
  <dimension ref="B1:J52"/>
  <sheetViews>
    <sheetView showGridLines="0" topLeftCell="A34" workbookViewId="0">
      <selection activeCell="I2" sqref="I2:J3"/>
    </sheetView>
  </sheetViews>
  <sheetFormatPr defaultRowHeight="15" x14ac:dyDescent="0.25"/>
  <cols>
    <col min="1" max="1" width="1.42578125" style="2" customWidth="1"/>
    <col min="2" max="2" width="21.42578125" style="21" customWidth="1"/>
    <col min="3" max="5" width="21.42578125" style="2" customWidth="1"/>
    <col min="6" max="6" width="14.28515625" style="2" customWidth="1"/>
    <col min="7" max="8" width="21.42578125" customWidth="1"/>
    <col min="9" max="10" width="21.42578125" style="2" customWidth="1"/>
    <col min="11" max="29" width="14.28515625" style="2" customWidth="1"/>
    <col min="30" max="16384" width="9.140625" style="2"/>
  </cols>
  <sheetData>
    <row r="1" spans="2:10" ht="7.5" customHeight="1" x14ac:dyDescent="0.25">
      <c r="G1" s="2"/>
      <c r="H1" s="2"/>
    </row>
    <row r="2" spans="2:10" ht="15" customHeight="1" x14ac:dyDescent="0.25">
      <c r="B2" s="34" t="s">
        <v>191</v>
      </c>
      <c r="C2" s="8" t="s">
        <v>11</v>
      </c>
      <c r="D2" s="4" t="s">
        <v>72</v>
      </c>
      <c r="E2" s="4" t="s">
        <v>67</v>
      </c>
      <c r="F2" s="31"/>
      <c r="G2" s="27" t="s">
        <v>311</v>
      </c>
      <c r="H2" s="8" t="s">
        <v>315</v>
      </c>
      <c r="I2" s="4" t="s">
        <v>72</v>
      </c>
      <c r="J2" s="4"/>
    </row>
    <row r="3" spans="2:10" ht="15" customHeight="1" x14ac:dyDescent="0.25">
      <c r="B3" s="33" t="s">
        <v>212</v>
      </c>
      <c r="C3" s="12" t="s">
        <v>141</v>
      </c>
      <c r="D3" s="13">
        <v>1</v>
      </c>
      <c r="E3" s="24">
        <f>SUM($D$3:D3)</f>
        <v>1</v>
      </c>
      <c r="G3" s="12" t="s">
        <v>316</v>
      </c>
      <c r="H3" s="12" t="s">
        <v>47</v>
      </c>
      <c r="I3" s="12" t="s">
        <v>65</v>
      </c>
      <c r="J3" s="24"/>
    </row>
    <row r="4" spans="2:10" ht="15" customHeight="1" x14ac:dyDescent="0.25">
      <c r="B4" s="33" t="s">
        <v>213</v>
      </c>
      <c r="C4" s="12" t="s">
        <v>142</v>
      </c>
      <c r="D4" s="13">
        <v>1</v>
      </c>
      <c r="E4" s="24">
        <f>SUM($D$3:D4)</f>
        <v>2</v>
      </c>
      <c r="G4" s="12" t="s">
        <v>317</v>
      </c>
      <c r="H4" s="12" t="s">
        <v>42</v>
      </c>
      <c r="I4" s="12" t="s">
        <v>64</v>
      </c>
      <c r="J4" s="24"/>
    </row>
    <row r="5" spans="2:10" ht="15" customHeight="1" x14ac:dyDescent="0.25">
      <c r="B5" s="33" t="s">
        <v>214</v>
      </c>
      <c r="C5" s="12" t="s">
        <v>144</v>
      </c>
      <c r="D5" s="13">
        <v>1</v>
      </c>
      <c r="E5" s="24">
        <f>SUM($D$3:D5)</f>
        <v>3</v>
      </c>
      <c r="G5" s="12" t="s">
        <v>318</v>
      </c>
      <c r="H5" s="12" t="s">
        <v>43</v>
      </c>
      <c r="I5" s="12" t="s">
        <v>64</v>
      </c>
      <c r="J5" s="24"/>
    </row>
    <row r="6" spans="2:10" ht="15" customHeight="1" x14ac:dyDescent="0.25">
      <c r="B6" s="33" t="s">
        <v>215</v>
      </c>
      <c r="C6" s="12" t="s">
        <v>143</v>
      </c>
      <c r="D6" s="13">
        <v>1</v>
      </c>
      <c r="E6" s="24">
        <f>SUM($D$3:D6)</f>
        <v>4</v>
      </c>
    </row>
    <row r="7" spans="2:10" ht="15" customHeight="1" x14ac:dyDescent="0.25">
      <c r="B7" s="33" t="s">
        <v>216</v>
      </c>
      <c r="C7" s="12" t="s">
        <v>145</v>
      </c>
      <c r="D7" s="13">
        <v>1</v>
      </c>
      <c r="E7" s="24">
        <f>SUM($D$3:D7)</f>
        <v>5</v>
      </c>
    </row>
    <row r="8" spans="2:10" ht="15" customHeight="1" x14ac:dyDescent="0.25">
      <c r="B8" s="33" t="s">
        <v>217</v>
      </c>
      <c r="C8" s="12" t="s">
        <v>146</v>
      </c>
      <c r="D8" s="13">
        <v>1</v>
      </c>
      <c r="E8" s="24">
        <f>SUM($D$3:D8)</f>
        <v>6</v>
      </c>
    </row>
    <row r="9" spans="2:10" ht="15" customHeight="1" x14ac:dyDescent="0.25">
      <c r="B9" s="33" t="s">
        <v>218</v>
      </c>
      <c r="C9" s="12" t="s">
        <v>147</v>
      </c>
      <c r="D9" s="13">
        <v>1</v>
      </c>
      <c r="E9" s="24">
        <f>SUM($D$3:D9)</f>
        <v>7</v>
      </c>
    </row>
    <row r="10" spans="2:10" ht="15" customHeight="1" x14ac:dyDescent="0.25">
      <c r="B10" s="33" t="s">
        <v>219</v>
      </c>
      <c r="C10" s="12" t="s">
        <v>148</v>
      </c>
      <c r="D10" s="13">
        <v>1</v>
      </c>
      <c r="E10" s="24">
        <f>SUM($D$3:D10)</f>
        <v>8</v>
      </c>
    </row>
    <row r="11" spans="2:10" ht="15" customHeight="1" x14ac:dyDescent="0.25">
      <c r="B11" s="33" t="s">
        <v>220</v>
      </c>
      <c r="C11" s="12" t="s">
        <v>149</v>
      </c>
      <c r="D11" s="13">
        <v>1</v>
      </c>
      <c r="E11" s="24">
        <f>SUM($D$3:D11)</f>
        <v>9</v>
      </c>
    </row>
    <row r="12" spans="2:10" ht="15" customHeight="1" x14ac:dyDescent="0.25">
      <c r="B12" s="33" t="s">
        <v>221</v>
      </c>
      <c r="C12" s="12" t="s">
        <v>150</v>
      </c>
      <c r="D12" s="13">
        <v>1</v>
      </c>
      <c r="E12" s="24">
        <f>SUM($D$3:D12)</f>
        <v>10</v>
      </c>
    </row>
    <row r="13" spans="2:10" ht="15" customHeight="1" x14ac:dyDescent="0.25">
      <c r="B13" s="33" t="s">
        <v>222</v>
      </c>
      <c r="C13" s="12" t="s">
        <v>151</v>
      </c>
      <c r="D13" s="13">
        <v>1</v>
      </c>
      <c r="E13" s="24">
        <f>SUM($D$3:D13)</f>
        <v>11</v>
      </c>
    </row>
    <row r="14" spans="2:10" ht="15" customHeight="1" x14ac:dyDescent="0.25">
      <c r="B14" s="33" t="s">
        <v>223</v>
      </c>
      <c r="C14" s="12" t="s">
        <v>152</v>
      </c>
      <c r="D14" s="13">
        <v>1</v>
      </c>
      <c r="E14" s="24">
        <f>SUM($D$3:D14)</f>
        <v>12</v>
      </c>
    </row>
    <row r="15" spans="2:10" ht="15" customHeight="1" x14ac:dyDescent="0.25">
      <c r="B15" s="33" t="s">
        <v>224</v>
      </c>
      <c r="C15" s="12" t="s">
        <v>153</v>
      </c>
      <c r="D15" s="13">
        <v>1</v>
      </c>
      <c r="E15" s="24">
        <f>SUM($D$3:D15)</f>
        <v>13</v>
      </c>
    </row>
    <row r="16" spans="2:10" ht="15" customHeight="1" x14ac:dyDescent="0.25">
      <c r="B16" s="33" t="s">
        <v>225</v>
      </c>
      <c r="C16" s="12" t="s">
        <v>154</v>
      </c>
      <c r="D16" s="13">
        <v>1</v>
      </c>
      <c r="E16" s="24">
        <f>SUM($D$3:D16)</f>
        <v>14</v>
      </c>
    </row>
    <row r="17" spans="2:5" ht="15" customHeight="1" x14ac:dyDescent="0.25">
      <c r="B17" s="33" t="s">
        <v>226</v>
      </c>
      <c r="C17" s="12" t="s">
        <v>155</v>
      </c>
      <c r="D17" s="13">
        <v>1</v>
      </c>
      <c r="E17" s="24">
        <f>SUM($D$3:D17)</f>
        <v>15</v>
      </c>
    </row>
    <row r="18" spans="2:5" ht="15" customHeight="1" x14ac:dyDescent="0.25">
      <c r="B18" s="33" t="s">
        <v>227</v>
      </c>
      <c r="C18" s="12" t="s">
        <v>156</v>
      </c>
      <c r="D18" s="13">
        <v>1</v>
      </c>
      <c r="E18" s="24">
        <f>SUM($D$3:D18)</f>
        <v>16</v>
      </c>
    </row>
    <row r="19" spans="2:5" ht="15" customHeight="1" x14ac:dyDescent="0.25">
      <c r="B19" s="33" t="s">
        <v>228</v>
      </c>
      <c r="C19" s="12" t="s">
        <v>157</v>
      </c>
      <c r="D19" s="13">
        <v>1</v>
      </c>
      <c r="E19" s="24">
        <f>SUM($D$3:D19)</f>
        <v>17</v>
      </c>
    </row>
    <row r="20" spans="2:5" ht="15" customHeight="1" x14ac:dyDescent="0.25">
      <c r="B20" s="33" t="s">
        <v>229</v>
      </c>
      <c r="C20" s="12" t="s">
        <v>158</v>
      </c>
      <c r="D20" s="13">
        <v>1</v>
      </c>
      <c r="E20" s="24">
        <f>SUM($D$3:D20)</f>
        <v>18</v>
      </c>
    </row>
    <row r="21" spans="2:5" ht="15" customHeight="1" x14ac:dyDescent="0.25">
      <c r="B21" s="33" t="s">
        <v>230</v>
      </c>
      <c r="C21" s="12" t="s">
        <v>159</v>
      </c>
      <c r="D21" s="13">
        <v>1</v>
      </c>
      <c r="E21" s="24">
        <f>SUM($D$3:D21)</f>
        <v>19</v>
      </c>
    </row>
    <row r="22" spans="2:5" ht="15" customHeight="1" x14ac:dyDescent="0.25">
      <c r="B22" s="33" t="s">
        <v>231</v>
      </c>
      <c r="C22" s="12" t="s">
        <v>160</v>
      </c>
      <c r="D22" s="13">
        <v>1</v>
      </c>
      <c r="E22" s="24">
        <f>SUM($D$3:D22)</f>
        <v>20</v>
      </c>
    </row>
    <row r="23" spans="2:5" ht="15" customHeight="1" x14ac:dyDescent="0.25">
      <c r="B23" s="33" t="s">
        <v>232</v>
      </c>
      <c r="C23" s="12" t="s">
        <v>161</v>
      </c>
      <c r="D23" s="13">
        <v>1</v>
      </c>
      <c r="E23" s="24">
        <f>SUM($D$3:D23)</f>
        <v>21</v>
      </c>
    </row>
    <row r="24" spans="2:5" ht="15" customHeight="1" x14ac:dyDescent="0.25">
      <c r="B24" s="33" t="s">
        <v>233</v>
      </c>
      <c r="C24" s="12" t="s">
        <v>162</v>
      </c>
      <c r="D24" s="13">
        <v>1</v>
      </c>
      <c r="E24" s="24">
        <f>SUM($D$3:D24)</f>
        <v>22</v>
      </c>
    </row>
    <row r="25" spans="2:5" ht="15" customHeight="1" x14ac:dyDescent="0.25">
      <c r="B25" s="33" t="s">
        <v>234</v>
      </c>
      <c r="C25" s="12" t="s">
        <v>163</v>
      </c>
      <c r="D25" s="13">
        <v>1</v>
      </c>
      <c r="E25" s="24">
        <f>SUM($D$3:D25)</f>
        <v>23</v>
      </c>
    </row>
    <row r="26" spans="2:5" ht="15" customHeight="1" x14ac:dyDescent="0.25">
      <c r="B26" s="33" t="s">
        <v>235</v>
      </c>
      <c r="C26" s="12" t="s">
        <v>164</v>
      </c>
      <c r="D26" s="13">
        <v>1</v>
      </c>
      <c r="E26" s="24">
        <f>SUM($D$3:D26)</f>
        <v>24</v>
      </c>
    </row>
    <row r="27" spans="2:5" ht="15" customHeight="1" x14ac:dyDescent="0.25">
      <c r="B27" s="33" t="s">
        <v>236</v>
      </c>
      <c r="C27" s="12" t="s">
        <v>165</v>
      </c>
      <c r="D27" s="13">
        <v>1</v>
      </c>
      <c r="E27" s="24">
        <f>SUM($D$3:D27)</f>
        <v>25</v>
      </c>
    </row>
    <row r="28" spans="2:5" ht="15" customHeight="1" x14ac:dyDescent="0.25">
      <c r="B28" s="33" t="s">
        <v>237</v>
      </c>
      <c r="C28" s="12" t="s">
        <v>166</v>
      </c>
      <c r="D28" s="13">
        <v>1</v>
      </c>
      <c r="E28" s="24">
        <f>SUM($D$3:D28)</f>
        <v>26</v>
      </c>
    </row>
    <row r="29" spans="2:5" ht="15" customHeight="1" x14ac:dyDescent="0.25">
      <c r="B29" s="33" t="s">
        <v>238</v>
      </c>
      <c r="C29" s="12" t="s">
        <v>167</v>
      </c>
      <c r="D29" s="13">
        <v>1</v>
      </c>
      <c r="E29" s="24">
        <f>SUM($D$3:D29)</f>
        <v>27</v>
      </c>
    </row>
    <row r="30" spans="2:5" ht="15" customHeight="1" x14ac:dyDescent="0.25">
      <c r="B30" s="33" t="s">
        <v>239</v>
      </c>
      <c r="C30" s="12" t="s">
        <v>168</v>
      </c>
      <c r="D30" s="13">
        <v>1</v>
      </c>
      <c r="E30" s="24">
        <f>SUM($D$3:D30)</f>
        <v>28</v>
      </c>
    </row>
    <row r="31" spans="2:5" ht="15" customHeight="1" x14ac:dyDescent="0.25">
      <c r="B31" s="33" t="s">
        <v>240</v>
      </c>
      <c r="C31" s="12" t="s">
        <v>169</v>
      </c>
      <c r="D31" s="13">
        <v>1</v>
      </c>
      <c r="E31" s="24">
        <f>SUM($D$3:D31)</f>
        <v>29</v>
      </c>
    </row>
    <row r="32" spans="2:5" ht="15" customHeight="1" x14ac:dyDescent="0.25">
      <c r="B32" s="33" t="s">
        <v>241</v>
      </c>
      <c r="C32" s="12" t="s">
        <v>170</v>
      </c>
      <c r="D32" s="13">
        <v>1</v>
      </c>
      <c r="E32" s="24">
        <f>SUM($D$3:D32)</f>
        <v>30</v>
      </c>
    </row>
    <row r="33" spans="2:5" ht="15" customHeight="1" x14ac:dyDescent="0.25">
      <c r="B33" s="33" t="s">
        <v>242</v>
      </c>
      <c r="C33" s="12" t="s">
        <v>171</v>
      </c>
      <c r="D33" s="13">
        <v>1</v>
      </c>
      <c r="E33" s="24">
        <f>SUM($D$3:D33)</f>
        <v>31</v>
      </c>
    </row>
    <row r="34" spans="2:5" ht="15" customHeight="1" x14ac:dyDescent="0.25">
      <c r="B34" s="33" t="s">
        <v>243</v>
      </c>
      <c r="C34" s="12" t="s">
        <v>172</v>
      </c>
      <c r="D34" s="13">
        <v>1</v>
      </c>
      <c r="E34" s="24">
        <f>SUM($D$3:D34)</f>
        <v>32</v>
      </c>
    </row>
    <row r="35" spans="2:5" ht="15" customHeight="1" x14ac:dyDescent="0.25">
      <c r="B35" s="33" t="s">
        <v>244</v>
      </c>
      <c r="C35" s="12" t="s">
        <v>173</v>
      </c>
      <c r="D35" s="13">
        <v>1</v>
      </c>
      <c r="E35" s="24">
        <f>SUM($D$3:D35)</f>
        <v>33</v>
      </c>
    </row>
    <row r="36" spans="2:5" ht="15" customHeight="1" x14ac:dyDescent="0.25">
      <c r="B36" s="33" t="s">
        <v>245</v>
      </c>
      <c r="C36" s="12" t="s">
        <v>174</v>
      </c>
      <c r="D36" s="13">
        <v>1</v>
      </c>
      <c r="E36" s="24">
        <f>SUM($D$3:D36)</f>
        <v>34</v>
      </c>
    </row>
    <row r="37" spans="2:5" ht="15" customHeight="1" x14ac:dyDescent="0.25">
      <c r="B37" s="33" t="s">
        <v>246</v>
      </c>
      <c r="C37" s="12" t="s">
        <v>175</v>
      </c>
      <c r="D37" s="13">
        <v>1</v>
      </c>
      <c r="E37" s="24">
        <f>SUM($D$3:D37)</f>
        <v>35</v>
      </c>
    </row>
    <row r="38" spans="2:5" ht="15" customHeight="1" x14ac:dyDescent="0.25">
      <c r="B38" s="33" t="s">
        <v>247</v>
      </c>
      <c r="C38" s="12" t="s">
        <v>176</v>
      </c>
      <c r="D38" s="13">
        <v>1</v>
      </c>
      <c r="E38" s="24">
        <f>SUM($D$3:D38)</f>
        <v>36</v>
      </c>
    </row>
    <row r="39" spans="2:5" ht="15" customHeight="1" x14ac:dyDescent="0.25">
      <c r="B39" s="33" t="s">
        <v>248</v>
      </c>
      <c r="C39" s="12" t="s">
        <v>177</v>
      </c>
      <c r="D39" s="13">
        <v>1</v>
      </c>
      <c r="E39" s="24">
        <f>SUM($D$3:D39)</f>
        <v>37</v>
      </c>
    </row>
    <row r="40" spans="2:5" ht="15" customHeight="1" x14ac:dyDescent="0.25">
      <c r="B40" s="33" t="s">
        <v>249</v>
      </c>
      <c r="C40" s="12" t="s">
        <v>178</v>
      </c>
      <c r="D40" s="13">
        <v>1</v>
      </c>
      <c r="E40" s="24">
        <f>SUM($D$3:D40)</f>
        <v>38</v>
      </c>
    </row>
    <row r="41" spans="2:5" ht="15" customHeight="1" x14ac:dyDescent="0.25">
      <c r="B41" s="33" t="s">
        <v>250</v>
      </c>
      <c r="C41" s="12" t="s">
        <v>179</v>
      </c>
      <c r="D41" s="13">
        <v>1</v>
      </c>
      <c r="E41" s="24">
        <f>SUM($D$3:D41)</f>
        <v>39</v>
      </c>
    </row>
    <row r="42" spans="2:5" ht="15" customHeight="1" x14ac:dyDescent="0.25">
      <c r="B42" s="33" t="s">
        <v>251</v>
      </c>
      <c r="C42" s="12" t="s">
        <v>180</v>
      </c>
      <c r="D42" s="13">
        <v>1</v>
      </c>
      <c r="E42" s="24">
        <f>SUM($D$3:D42)</f>
        <v>40</v>
      </c>
    </row>
    <row r="43" spans="2:5" ht="15" customHeight="1" x14ac:dyDescent="0.25">
      <c r="B43" s="33" t="s">
        <v>252</v>
      </c>
      <c r="C43" s="12" t="s">
        <v>181</v>
      </c>
      <c r="D43" s="13">
        <v>1</v>
      </c>
      <c r="E43" s="24">
        <f>SUM($D$3:D43)</f>
        <v>41</v>
      </c>
    </row>
    <row r="44" spans="2:5" ht="15" customHeight="1" x14ac:dyDescent="0.25">
      <c r="B44" s="33" t="s">
        <v>253</v>
      </c>
      <c r="C44" s="12" t="s">
        <v>182</v>
      </c>
      <c r="D44" s="13">
        <v>1</v>
      </c>
      <c r="E44" s="24">
        <f>SUM($D$3:D44)</f>
        <v>42</v>
      </c>
    </row>
    <row r="45" spans="2:5" ht="15" customHeight="1" x14ac:dyDescent="0.25">
      <c r="B45" s="33" t="s">
        <v>254</v>
      </c>
      <c r="C45" s="12" t="s">
        <v>183</v>
      </c>
      <c r="D45" s="13">
        <v>1</v>
      </c>
      <c r="E45" s="24">
        <f>SUM($D$3:D45)</f>
        <v>43</v>
      </c>
    </row>
    <row r="46" spans="2:5" ht="15" customHeight="1" x14ac:dyDescent="0.25">
      <c r="B46" s="33" t="s">
        <v>255</v>
      </c>
      <c r="C46" s="12" t="s">
        <v>184</v>
      </c>
      <c r="D46" s="13">
        <v>1</v>
      </c>
      <c r="E46" s="24">
        <f>SUM($D$3:D46)</f>
        <v>44</v>
      </c>
    </row>
    <row r="47" spans="2:5" ht="15" customHeight="1" x14ac:dyDescent="0.25">
      <c r="B47" s="33" t="s">
        <v>256</v>
      </c>
      <c r="C47" s="12" t="s">
        <v>185</v>
      </c>
      <c r="D47" s="13">
        <v>1</v>
      </c>
      <c r="E47" s="24">
        <f>SUM($D$3:D47)</f>
        <v>45</v>
      </c>
    </row>
    <row r="48" spans="2:5" ht="15" customHeight="1" x14ac:dyDescent="0.25">
      <c r="B48" s="33" t="s">
        <v>257</v>
      </c>
      <c r="C48" s="12" t="s">
        <v>186</v>
      </c>
      <c r="D48" s="13">
        <v>1</v>
      </c>
      <c r="E48" s="24">
        <f>SUM($D$3:D48)</f>
        <v>46</v>
      </c>
    </row>
    <row r="49" spans="2:5" ht="15" customHeight="1" x14ac:dyDescent="0.25">
      <c r="B49" s="33" t="s">
        <v>258</v>
      </c>
      <c r="C49" s="12" t="s">
        <v>187</v>
      </c>
      <c r="D49" s="13">
        <v>1</v>
      </c>
      <c r="E49" s="24">
        <f>SUM($D$3:D49)</f>
        <v>47</v>
      </c>
    </row>
    <row r="50" spans="2:5" ht="15" customHeight="1" x14ac:dyDescent="0.25">
      <c r="B50" s="33" t="s">
        <v>259</v>
      </c>
      <c r="C50" s="12" t="s">
        <v>188</v>
      </c>
      <c r="D50" s="13">
        <v>1</v>
      </c>
      <c r="E50" s="24">
        <f>SUM($D$3:D50)</f>
        <v>48</v>
      </c>
    </row>
    <row r="51" spans="2:5" ht="15" customHeight="1" x14ac:dyDescent="0.25">
      <c r="B51" s="33" t="s">
        <v>260</v>
      </c>
      <c r="C51" s="12" t="s">
        <v>189</v>
      </c>
      <c r="D51" s="13">
        <v>1</v>
      </c>
      <c r="E51" s="24">
        <f>SUM($D$3:D51)</f>
        <v>49</v>
      </c>
    </row>
    <row r="52" spans="2:5" ht="15" customHeight="1" x14ac:dyDescent="0.25">
      <c r="B52" s="33" t="s">
        <v>261</v>
      </c>
      <c r="C52" s="12" t="s">
        <v>190</v>
      </c>
      <c r="D52" s="13">
        <v>1</v>
      </c>
      <c r="E52" s="24">
        <f>SUM($D$3:D52)</f>
        <v>50</v>
      </c>
    </row>
  </sheetData>
  <pageMargins left="0.7" right="0.7" top="0.75" bottom="0.75" header="0.3" footer="0.3"/>
  <ignoredErrors>
    <ignoredError sqref="E4:E51" formulaRange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9E80-DA31-4621-BC1C-85B4E6DD1446}">
  <sheetPr>
    <tabColor rgb="FFFFCC66"/>
  </sheetPr>
  <dimension ref="B1:R12"/>
  <sheetViews>
    <sheetView showGridLines="0" topLeftCell="C1" workbookViewId="0">
      <selection activeCell="I2" sqref="I2:J3"/>
    </sheetView>
  </sheetViews>
  <sheetFormatPr defaultRowHeight="15" x14ac:dyDescent="0.25"/>
  <cols>
    <col min="1" max="1" width="1.42578125" style="2" customWidth="1"/>
    <col min="2" max="2" width="44.140625" style="2" customWidth="1"/>
    <col min="3" max="6" width="21.42578125" style="2" customWidth="1"/>
    <col min="7" max="8" width="21.42578125" customWidth="1"/>
    <col min="9" max="18" width="21.42578125" style="2" customWidth="1"/>
    <col min="19" max="29" width="14.28515625" style="2" customWidth="1"/>
    <col min="30" max="16384" width="9.140625" style="2"/>
  </cols>
  <sheetData>
    <row r="1" spans="2:18" ht="7.5" customHeight="1" x14ac:dyDescent="0.25">
      <c r="G1" s="2"/>
      <c r="H1" s="2"/>
    </row>
    <row r="2" spans="2:18" x14ac:dyDescent="0.25">
      <c r="B2" s="35" t="s">
        <v>12</v>
      </c>
      <c r="C2" s="10" t="s">
        <v>274</v>
      </c>
      <c r="D2" s="10" t="s">
        <v>285</v>
      </c>
      <c r="E2" s="10" t="s">
        <v>50</v>
      </c>
      <c r="F2" s="10" t="s">
        <v>87</v>
      </c>
      <c r="G2" s="10" t="s">
        <v>14</v>
      </c>
      <c r="H2" s="10" t="s">
        <v>291</v>
      </c>
      <c r="I2" s="10" t="s">
        <v>13</v>
      </c>
      <c r="J2" s="35" t="s">
        <v>11</v>
      </c>
      <c r="K2" s="35" t="s">
        <v>273</v>
      </c>
      <c r="L2" s="10" t="s">
        <v>286</v>
      </c>
      <c r="M2" s="35" t="s">
        <v>287</v>
      </c>
      <c r="N2" s="10" t="s">
        <v>290</v>
      </c>
      <c r="O2" s="35" t="s">
        <v>319</v>
      </c>
      <c r="P2" s="10" t="s">
        <v>320</v>
      </c>
      <c r="Q2" s="10" t="s">
        <v>6</v>
      </c>
      <c r="R2" s="10" t="s">
        <v>1</v>
      </c>
    </row>
    <row r="3" spans="2:18" x14ac:dyDescent="0.25">
      <c r="B3" s="26" t="str">
        <f t="shared" ref="B3:B12" ca="1" si="0">_xlfn.TEXTJOIN("-",1,J3,K3,D3,C3)</f>
        <v>C038-P007-C4-V2-M-44912-0001</v>
      </c>
      <c r="C3" s="5" t="s">
        <v>275</v>
      </c>
      <c r="D3" s="29">
        <f ca="1">RANDBETWEEN(Driver!$H$2,Driver!$H$3)</f>
        <v>44912</v>
      </c>
      <c r="E3" s="26">
        <f t="shared" ref="E3:E12" ca="1" si="1">YEAR(D3)</f>
        <v>2022</v>
      </c>
      <c r="F3" s="26">
        <f t="shared" ref="F3:F12" ca="1" si="2">MONTH(D3)</f>
        <v>12</v>
      </c>
      <c r="G3" s="26">
        <f t="shared" ref="G3:G12" ca="1" si="3">DAY(D3)</f>
        <v>17</v>
      </c>
      <c r="H3" s="26"/>
      <c r="I3" s="26"/>
      <c r="J3" s="26" t="str" cm="1">
        <f t="array" aca="1" ref="J3" ca="1">INDEX('T6 - Dim_Customer'!$C$3:$C$52, SUMPRODUCT(--(RAND() * 'T6 - Dim_Customer'!$E$52 &gt;= 'T6 - Dim_Customer'!$E$3:$E$52)) + 1)</f>
        <v>C038</v>
      </c>
      <c r="K3" s="26" t="str" cm="1">
        <f t="array" aca="1" ref="K3" ca="1">INDEX('T1 - Dim_Product'!$B$3:$B$12,RANDBETWEEN(1,COUNTA('T1 - Dim_Product'!$B$3:$B$12)))</f>
        <v>P007-C4-V2-M</v>
      </c>
      <c r="L3" s="26" t="str" cm="1">
        <f t="array" aca="1" ref="L3" ca="1">INDEX('T5 - Dim_Warehouse'!$B$8:$B$10, SUMPRODUCT(--(RAND() * 'T5 - Dim_Warehouse'!$D$10 &gt;= 'T5 - Dim_Warehouse'!$D$8:$D$10)) + 1)</f>
        <v>Offline</v>
      </c>
      <c r="M3" s="26" t="str">
        <f t="shared" ref="M3:M12" ca="1" si="4">MID(B3,6,4)</f>
        <v>P007</v>
      </c>
      <c r="N3" s="26"/>
      <c r="O3" s="26"/>
      <c r="P3" s="30">
        <f ca="1">(1+Driver!$C$2)^(E3-YEAR(Driver!$H$2))</f>
        <v>1.0609</v>
      </c>
      <c r="Q3" s="26"/>
      <c r="R3" s="51">
        <v>1000</v>
      </c>
    </row>
    <row r="4" spans="2:18" x14ac:dyDescent="0.25">
      <c r="B4" s="26" t="str">
        <f t="shared" ca="1" si="0"/>
        <v>C034-P009-C4-V3-M-45496-0002</v>
      </c>
      <c r="C4" s="5" t="s">
        <v>276</v>
      </c>
      <c r="D4" s="29">
        <f ca="1">RANDBETWEEN(Driver!$H$2,Driver!$H$3)</f>
        <v>45496</v>
      </c>
      <c r="E4" s="26">
        <f t="shared" ca="1" si="1"/>
        <v>2024</v>
      </c>
      <c r="F4" s="26">
        <f t="shared" ca="1" si="2"/>
        <v>7</v>
      </c>
      <c r="G4" s="26">
        <f t="shared" ca="1" si="3"/>
        <v>23</v>
      </c>
      <c r="H4" s="26"/>
      <c r="I4" s="26"/>
      <c r="J4" s="26" t="str" cm="1">
        <f t="array" aca="1" ref="J4" ca="1">INDEX('T6 - Dim_Customer'!$C$3:$C$52, SUMPRODUCT(--(RAND() * 'T6 - Dim_Customer'!$E$52 &gt;= 'T6 - Dim_Customer'!$E$3:$E$52)) + 1)</f>
        <v>C034</v>
      </c>
      <c r="K4" s="26" t="str" cm="1">
        <f t="array" aca="1" ref="K4" ca="1">INDEX('T1 - Dim_Product'!$B$3:$B$12,RANDBETWEEN(1,COUNTA('T1 - Dim_Product'!$B$3:$B$12)))</f>
        <v>P009-C4-V3-M</v>
      </c>
      <c r="L4" s="26" t="str" cm="1">
        <f t="array" aca="1" ref="L4" ca="1">INDEX('T5 - Dim_Warehouse'!$B$8:$B$10, SUMPRODUCT(--(RAND() * 'T5 - Dim_Warehouse'!$D$10 &gt;= 'T5 - Dim_Warehouse'!$D$8:$D$10)) + 1)</f>
        <v>Online</v>
      </c>
      <c r="M4" s="26" t="str">
        <f t="shared" ca="1" si="4"/>
        <v>P009</v>
      </c>
      <c r="N4" s="26"/>
      <c r="O4" s="26"/>
      <c r="P4" s="30">
        <f ca="1">(1+Driver!$C$2)^(E4-YEAR(Driver!$H$2))</f>
        <v>1.1255088099999999</v>
      </c>
      <c r="Q4" s="26"/>
      <c r="R4" s="51">
        <v>1000</v>
      </c>
    </row>
    <row r="5" spans="2:18" x14ac:dyDescent="0.25">
      <c r="B5" s="26" t="str">
        <f t="shared" ca="1" si="0"/>
        <v>C001-P009-C1-V3-M-44033-0003</v>
      </c>
      <c r="C5" s="5" t="s">
        <v>277</v>
      </c>
      <c r="D5" s="29">
        <f ca="1">RANDBETWEEN(Driver!$H$2,Driver!$H$3)</f>
        <v>44033</v>
      </c>
      <c r="E5" s="26">
        <f t="shared" ca="1" si="1"/>
        <v>2020</v>
      </c>
      <c r="F5" s="26">
        <f t="shared" ca="1" si="2"/>
        <v>7</v>
      </c>
      <c r="G5" s="26">
        <f t="shared" ca="1" si="3"/>
        <v>21</v>
      </c>
      <c r="H5" s="26"/>
      <c r="I5" s="26"/>
      <c r="J5" s="26" t="str" cm="1">
        <f t="array" aca="1" ref="J5" ca="1">INDEX('T6 - Dim_Customer'!$C$3:$C$52, SUMPRODUCT(--(RAND() * 'T6 - Dim_Customer'!$E$52 &gt;= 'T6 - Dim_Customer'!$E$3:$E$52)) + 1)</f>
        <v>C001</v>
      </c>
      <c r="K5" s="26" t="str" cm="1">
        <f t="array" aca="1" ref="K5" ca="1">INDEX('T1 - Dim_Product'!$B$3:$B$12,RANDBETWEEN(1,COUNTA('T1 - Dim_Product'!$B$3:$B$12)))</f>
        <v>P009-C1-V3-M</v>
      </c>
      <c r="L5" s="26" t="str" cm="1">
        <f t="array" aca="1" ref="L5" ca="1">INDEX('T5 - Dim_Warehouse'!$B$8:$B$10, SUMPRODUCT(--(RAND() * 'T5 - Dim_Warehouse'!$D$10 &gt;= 'T5 - Dim_Warehouse'!$D$8:$D$10)) + 1)</f>
        <v>Referral</v>
      </c>
      <c r="M5" s="26" t="str">
        <f t="shared" ca="1" si="4"/>
        <v>P009</v>
      </c>
      <c r="N5" s="26"/>
      <c r="O5" s="26"/>
      <c r="P5" s="30">
        <f ca="1">(1+Driver!$C$2)^(E5-YEAR(Driver!$H$2))</f>
        <v>1</v>
      </c>
      <c r="Q5" s="26"/>
      <c r="R5" s="51">
        <v>1000</v>
      </c>
    </row>
    <row r="6" spans="2:18" x14ac:dyDescent="0.25">
      <c r="B6" s="26" t="str">
        <f t="shared" ca="1" si="0"/>
        <v>C040-P010-C5-V3-L-43920-0004</v>
      </c>
      <c r="C6" s="5" t="s">
        <v>278</v>
      </c>
      <c r="D6" s="29">
        <f ca="1">RANDBETWEEN(Driver!$H$2,Driver!$H$3)</f>
        <v>43920</v>
      </c>
      <c r="E6" s="26">
        <f t="shared" ca="1" si="1"/>
        <v>2020</v>
      </c>
      <c r="F6" s="26">
        <f t="shared" ca="1" si="2"/>
        <v>3</v>
      </c>
      <c r="G6" s="26">
        <f t="shared" ca="1" si="3"/>
        <v>30</v>
      </c>
      <c r="H6" s="26"/>
      <c r="I6" s="26"/>
      <c r="J6" s="26" t="str" cm="1">
        <f t="array" aca="1" ref="J6" ca="1">INDEX('T6 - Dim_Customer'!$C$3:$C$52, SUMPRODUCT(--(RAND() * 'T6 - Dim_Customer'!$E$52 &gt;= 'T6 - Dim_Customer'!$E$3:$E$52)) + 1)</f>
        <v>C040</v>
      </c>
      <c r="K6" s="26" t="str" cm="1">
        <f t="array" aca="1" ref="K6" ca="1">INDEX('T1 - Dim_Product'!$B$3:$B$12,RANDBETWEEN(1,COUNTA('T1 - Dim_Product'!$B$3:$B$12)))</f>
        <v>P010-C5-V3-L</v>
      </c>
      <c r="L6" s="26" t="str" cm="1">
        <f t="array" aca="1" ref="L6" ca="1">INDEX('T5 - Dim_Warehouse'!$B$8:$B$10, SUMPRODUCT(--(RAND() * 'T5 - Dim_Warehouse'!$D$10 &gt;= 'T5 - Dim_Warehouse'!$D$8:$D$10)) + 1)</f>
        <v>Referral</v>
      </c>
      <c r="M6" s="26" t="str">
        <f t="shared" ca="1" si="4"/>
        <v>P010</v>
      </c>
      <c r="N6" s="26"/>
      <c r="O6" s="26"/>
      <c r="P6" s="30">
        <f ca="1">(1+Driver!$C$2)^(E6-YEAR(Driver!$H$2))</f>
        <v>1</v>
      </c>
      <c r="Q6" s="26"/>
      <c r="R6" s="51">
        <v>1000</v>
      </c>
    </row>
    <row r="7" spans="2:18" x14ac:dyDescent="0.25">
      <c r="B7" s="26" t="str">
        <f t="shared" ca="1" si="0"/>
        <v>C016-P009-C1-V3-M-45223-0005</v>
      </c>
      <c r="C7" s="5" t="s">
        <v>279</v>
      </c>
      <c r="D7" s="29">
        <f ca="1">RANDBETWEEN(Driver!$H$2,Driver!$H$3)</f>
        <v>45223</v>
      </c>
      <c r="E7" s="26">
        <f t="shared" ca="1" si="1"/>
        <v>2023</v>
      </c>
      <c r="F7" s="26">
        <f t="shared" ca="1" si="2"/>
        <v>10</v>
      </c>
      <c r="G7" s="26">
        <f t="shared" ca="1" si="3"/>
        <v>24</v>
      </c>
      <c r="H7" s="26"/>
      <c r="I7" s="26"/>
      <c r="J7" s="26" t="str" cm="1">
        <f t="array" aca="1" ref="J7" ca="1">INDEX('T6 - Dim_Customer'!$C$3:$C$52, SUMPRODUCT(--(RAND() * 'T6 - Dim_Customer'!$E$52 &gt;= 'T6 - Dim_Customer'!$E$3:$E$52)) + 1)</f>
        <v>C016</v>
      </c>
      <c r="K7" s="26" t="str" cm="1">
        <f t="array" aca="1" ref="K7" ca="1">INDEX('T1 - Dim_Product'!$B$3:$B$12,RANDBETWEEN(1,COUNTA('T1 - Dim_Product'!$B$3:$B$12)))</f>
        <v>P009-C1-V3-M</v>
      </c>
      <c r="L7" s="26" t="str" cm="1">
        <f t="array" aca="1" ref="L7" ca="1">INDEX('T5 - Dim_Warehouse'!$B$8:$B$10, SUMPRODUCT(--(RAND() * 'T5 - Dim_Warehouse'!$D$10 &gt;= 'T5 - Dim_Warehouse'!$D$8:$D$10)) + 1)</f>
        <v>Offline</v>
      </c>
      <c r="M7" s="26" t="str">
        <f t="shared" ca="1" si="4"/>
        <v>P009</v>
      </c>
      <c r="N7" s="26"/>
      <c r="O7" s="26"/>
      <c r="P7" s="30">
        <f ca="1">(1+Driver!$C$2)^(E7-YEAR(Driver!$H$2))</f>
        <v>1.092727</v>
      </c>
      <c r="Q7" s="26"/>
      <c r="R7" s="51">
        <v>1000</v>
      </c>
    </row>
    <row r="8" spans="2:18" x14ac:dyDescent="0.25">
      <c r="B8" s="26" t="str">
        <f t="shared" ca="1" si="0"/>
        <v>C022-P009-C4-V3-M-43880-0006</v>
      </c>
      <c r="C8" s="5" t="s">
        <v>280</v>
      </c>
      <c r="D8" s="29">
        <f ca="1">RANDBETWEEN(Driver!$H$2,Driver!$H$3)</f>
        <v>43880</v>
      </c>
      <c r="E8" s="26">
        <f t="shared" ca="1" si="1"/>
        <v>2020</v>
      </c>
      <c r="F8" s="26">
        <f t="shared" ca="1" si="2"/>
        <v>2</v>
      </c>
      <c r="G8" s="26">
        <f t="shared" ca="1" si="3"/>
        <v>19</v>
      </c>
      <c r="H8" s="26"/>
      <c r="I8" s="26"/>
      <c r="J8" s="26" t="str" cm="1">
        <f t="array" aca="1" ref="J8" ca="1">INDEX('T6 - Dim_Customer'!$C$3:$C$52, SUMPRODUCT(--(RAND() * 'T6 - Dim_Customer'!$E$52 &gt;= 'T6 - Dim_Customer'!$E$3:$E$52)) + 1)</f>
        <v>C022</v>
      </c>
      <c r="K8" s="26" t="str" cm="1">
        <f t="array" aca="1" ref="K8" ca="1">INDEX('T1 - Dim_Product'!$B$3:$B$12,RANDBETWEEN(1,COUNTA('T1 - Dim_Product'!$B$3:$B$12)))</f>
        <v>P009-C4-V3-M</v>
      </c>
      <c r="L8" s="26" t="str" cm="1">
        <f t="array" aca="1" ref="L8" ca="1">INDEX('T5 - Dim_Warehouse'!$B$8:$B$10, SUMPRODUCT(--(RAND() * 'T5 - Dim_Warehouse'!$D$10 &gt;= 'T5 - Dim_Warehouse'!$D$8:$D$10)) + 1)</f>
        <v>Online</v>
      </c>
      <c r="M8" s="26" t="str">
        <f t="shared" ca="1" si="4"/>
        <v>P009</v>
      </c>
      <c r="N8" s="26"/>
      <c r="O8" s="26"/>
      <c r="P8" s="30">
        <f ca="1">(1+Driver!$C$2)^(E8-YEAR(Driver!$H$2))</f>
        <v>1</v>
      </c>
      <c r="Q8" s="26"/>
      <c r="R8" s="51">
        <v>1000</v>
      </c>
    </row>
    <row r="9" spans="2:18" x14ac:dyDescent="0.25">
      <c r="B9" s="26" t="str">
        <f t="shared" ca="1" si="0"/>
        <v>C001-P010-C1-V2-S-44036-0007</v>
      </c>
      <c r="C9" s="5" t="s">
        <v>281</v>
      </c>
      <c r="D9" s="29">
        <f ca="1">RANDBETWEEN(Driver!$H$2,Driver!$H$3)</f>
        <v>44036</v>
      </c>
      <c r="E9" s="26">
        <f t="shared" ca="1" si="1"/>
        <v>2020</v>
      </c>
      <c r="F9" s="26">
        <f t="shared" ca="1" si="2"/>
        <v>7</v>
      </c>
      <c r="G9" s="26">
        <f t="shared" ca="1" si="3"/>
        <v>24</v>
      </c>
      <c r="H9" s="26"/>
      <c r="I9" s="26"/>
      <c r="J9" s="26" t="str" cm="1">
        <f t="array" aca="1" ref="J9" ca="1">INDEX('T6 - Dim_Customer'!$C$3:$C$52, SUMPRODUCT(--(RAND() * 'T6 - Dim_Customer'!$E$52 &gt;= 'T6 - Dim_Customer'!$E$3:$E$52)) + 1)</f>
        <v>C001</v>
      </c>
      <c r="K9" s="26" t="str" cm="1">
        <f t="array" aca="1" ref="K9" ca="1">INDEX('T1 - Dim_Product'!$B$3:$B$12,RANDBETWEEN(1,COUNTA('T1 - Dim_Product'!$B$3:$B$12)))</f>
        <v>P010-C1-V2-S</v>
      </c>
      <c r="L9" s="26" t="str" cm="1">
        <f t="array" aca="1" ref="L9" ca="1">INDEX('T5 - Dim_Warehouse'!$B$8:$B$10, SUMPRODUCT(--(RAND() * 'T5 - Dim_Warehouse'!$D$10 &gt;= 'T5 - Dim_Warehouse'!$D$8:$D$10)) + 1)</f>
        <v>Offline</v>
      </c>
      <c r="M9" s="26" t="str">
        <f t="shared" ca="1" si="4"/>
        <v>P010</v>
      </c>
      <c r="N9" s="26"/>
      <c r="O9" s="26"/>
      <c r="P9" s="30">
        <f ca="1">(1+Driver!$C$2)^(E9-YEAR(Driver!$H$2))</f>
        <v>1</v>
      </c>
      <c r="Q9" s="26"/>
      <c r="R9" s="51">
        <v>1000</v>
      </c>
    </row>
    <row r="10" spans="2:18" x14ac:dyDescent="0.25">
      <c r="B10" s="26" t="str">
        <f t="shared" ca="1" si="0"/>
        <v>C018-P010-C1-V2-S-45415-0008</v>
      </c>
      <c r="C10" s="5" t="s">
        <v>282</v>
      </c>
      <c r="D10" s="29">
        <f ca="1">RANDBETWEEN(Driver!$H$2,Driver!$H$3)</f>
        <v>45415</v>
      </c>
      <c r="E10" s="26">
        <f t="shared" ca="1" si="1"/>
        <v>2024</v>
      </c>
      <c r="F10" s="26">
        <f t="shared" ca="1" si="2"/>
        <v>5</v>
      </c>
      <c r="G10" s="26">
        <f t="shared" ca="1" si="3"/>
        <v>3</v>
      </c>
      <c r="H10" s="26"/>
      <c r="I10" s="26"/>
      <c r="J10" s="26" t="str" cm="1">
        <f t="array" aca="1" ref="J10" ca="1">INDEX('T6 - Dim_Customer'!$C$3:$C$52, SUMPRODUCT(--(RAND() * 'T6 - Dim_Customer'!$E$52 &gt;= 'T6 - Dim_Customer'!$E$3:$E$52)) + 1)</f>
        <v>C018</v>
      </c>
      <c r="K10" s="26" t="str" cm="1">
        <f t="array" aca="1" ref="K10" ca="1">INDEX('T1 - Dim_Product'!$B$3:$B$12,RANDBETWEEN(1,COUNTA('T1 - Dim_Product'!$B$3:$B$12)))</f>
        <v>P010-C1-V2-S</v>
      </c>
      <c r="L10" s="26" t="str" cm="1">
        <f t="array" aca="1" ref="L10" ca="1">INDEX('T5 - Dim_Warehouse'!$B$8:$B$10, SUMPRODUCT(--(RAND() * 'T5 - Dim_Warehouse'!$D$10 &gt;= 'T5 - Dim_Warehouse'!$D$8:$D$10)) + 1)</f>
        <v>Online</v>
      </c>
      <c r="M10" s="26" t="str">
        <f t="shared" ca="1" si="4"/>
        <v>P010</v>
      </c>
      <c r="N10" s="26"/>
      <c r="O10" s="26"/>
      <c r="P10" s="30">
        <f ca="1">(1+Driver!$C$2)^(E10-YEAR(Driver!$H$2))</f>
        <v>1.1255088099999999</v>
      </c>
      <c r="Q10" s="26"/>
      <c r="R10" s="51">
        <v>1000</v>
      </c>
    </row>
    <row r="11" spans="2:18" x14ac:dyDescent="0.25">
      <c r="B11" s="26" t="str">
        <f t="shared" ca="1" si="0"/>
        <v>C024-P007-C4-V2-M-44627-0009</v>
      </c>
      <c r="C11" s="5" t="s">
        <v>283</v>
      </c>
      <c r="D11" s="29">
        <f ca="1">RANDBETWEEN(Driver!$H$2,Driver!$H$3)</f>
        <v>44627</v>
      </c>
      <c r="E11" s="26">
        <f t="shared" ca="1" si="1"/>
        <v>2022</v>
      </c>
      <c r="F11" s="26">
        <f t="shared" ca="1" si="2"/>
        <v>3</v>
      </c>
      <c r="G11" s="26">
        <f t="shared" ca="1" si="3"/>
        <v>7</v>
      </c>
      <c r="H11" s="26"/>
      <c r="I11" s="26"/>
      <c r="J11" s="26" t="str" cm="1">
        <f t="array" aca="1" ref="J11" ca="1">INDEX('T6 - Dim_Customer'!$C$3:$C$52, SUMPRODUCT(--(RAND() * 'T6 - Dim_Customer'!$E$52 &gt;= 'T6 - Dim_Customer'!$E$3:$E$52)) + 1)</f>
        <v>C024</v>
      </c>
      <c r="K11" s="26" t="str" cm="1">
        <f t="array" aca="1" ref="K11" ca="1">INDEX('T1 - Dim_Product'!$B$3:$B$12,RANDBETWEEN(1,COUNTA('T1 - Dim_Product'!$B$3:$B$12)))</f>
        <v>P007-C4-V2-M</v>
      </c>
      <c r="L11" s="26" t="str" cm="1">
        <f t="array" aca="1" ref="L11" ca="1">INDEX('T5 - Dim_Warehouse'!$B$8:$B$10, SUMPRODUCT(--(RAND() * 'T5 - Dim_Warehouse'!$D$10 &gt;= 'T5 - Dim_Warehouse'!$D$8:$D$10)) + 1)</f>
        <v>Online</v>
      </c>
      <c r="M11" s="26" t="str">
        <f t="shared" ca="1" si="4"/>
        <v>P007</v>
      </c>
      <c r="N11" s="26"/>
      <c r="O11" s="26"/>
      <c r="P11" s="30">
        <f ca="1">(1+Driver!$C$2)^(E11-YEAR(Driver!$H$2))</f>
        <v>1.0609</v>
      </c>
      <c r="Q11" s="26"/>
      <c r="R11" s="51">
        <v>1000</v>
      </c>
    </row>
    <row r="12" spans="2:18" x14ac:dyDescent="0.25">
      <c r="B12" s="26" t="str">
        <f t="shared" ca="1" si="0"/>
        <v>C045-P009-C4-V3-M-45139-0010</v>
      </c>
      <c r="C12" s="5" t="s">
        <v>284</v>
      </c>
      <c r="D12" s="29">
        <f ca="1">RANDBETWEEN(Driver!$H$2,Driver!$H$3)</f>
        <v>45139</v>
      </c>
      <c r="E12" s="26">
        <f t="shared" ca="1" si="1"/>
        <v>2023</v>
      </c>
      <c r="F12" s="26">
        <f t="shared" ca="1" si="2"/>
        <v>8</v>
      </c>
      <c r="G12" s="26">
        <f t="shared" ca="1" si="3"/>
        <v>1</v>
      </c>
      <c r="H12" s="26"/>
      <c r="I12" s="26"/>
      <c r="J12" s="26" t="str" cm="1">
        <f t="array" aca="1" ref="J12" ca="1">INDEX('T6 - Dim_Customer'!$C$3:$C$52, SUMPRODUCT(--(RAND() * 'T6 - Dim_Customer'!$E$52 &gt;= 'T6 - Dim_Customer'!$E$3:$E$52)) + 1)</f>
        <v>C045</v>
      </c>
      <c r="K12" s="26" t="str" cm="1">
        <f t="array" aca="1" ref="K12" ca="1">INDEX('T1 - Dim_Product'!$B$3:$B$12,RANDBETWEEN(1,COUNTA('T1 - Dim_Product'!$B$3:$B$12)))</f>
        <v>P009-C4-V3-M</v>
      </c>
      <c r="L12" s="26" t="str" cm="1">
        <f t="array" aca="1" ref="L12" ca="1">INDEX('T5 - Dim_Warehouse'!$B$8:$B$10, SUMPRODUCT(--(RAND() * 'T5 - Dim_Warehouse'!$D$10 &gt;= 'T5 - Dim_Warehouse'!$D$8:$D$10)) + 1)</f>
        <v>Online</v>
      </c>
      <c r="M12" s="26" t="str">
        <f t="shared" ca="1" si="4"/>
        <v>P009</v>
      </c>
      <c r="N12" s="26"/>
      <c r="O12" s="26"/>
      <c r="P12" s="30">
        <f ca="1">(1+Driver!$C$2)^(E12-YEAR(Driver!$H$2))</f>
        <v>1.092727</v>
      </c>
      <c r="Q12" s="26"/>
      <c r="R12" s="51">
        <v>1000</v>
      </c>
    </row>
  </sheetData>
  <pageMargins left="0.7" right="0.7" top="0.75" bottom="0.75" header="0.3" footer="0.3"/>
  <ignoredErrors>
    <ignoredError sqref="C3:C1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9951-AB73-448C-8627-567D97BCCDC8}">
  <sheetPr>
    <tabColor rgb="FFFFCC66"/>
  </sheetPr>
  <dimension ref="B1:K24"/>
  <sheetViews>
    <sheetView showGridLines="0" workbookViewId="0">
      <selection activeCell="D2" sqref="D2"/>
    </sheetView>
  </sheetViews>
  <sheetFormatPr defaultRowHeight="15" x14ac:dyDescent="0.25"/>
  <cols>
    <col min="1" max="1" width="1.42578125" style="2" customWidth="1"/>
    <col min="2" max="6" width="14.28515625" style="2" customWidth="1"/>
    <col min="7" max="7" width="14.28515625" customWidth="1"/>
    <col min="8" max="8" width="21.42578125" customWidth="1"/>
    <col min="9" max="11" width="21.42578125" style="2" customWidth="1"/>
    <col min="12" max="29" width="14.28515625" style="2" customWidth="1"/>
    <col min="30" max="16384" width="9.140625" style="2"/>
  </cols>
  <sheetData>
    <row r="1" spans="2:11" ht="7.5" customHeight="1" x14ac:dyDescent="0.25">
      <c r="G1" s="2"/>
      <c r="H1" s="2"/>
    </row>
    <row r="2" spans="2:11" x14ac:dyDescent="0.25">
      <c r="B2" s="20" t="s">
        <v>7</v>
      </c>
      <c r="C2" s="20" t="s">
        <v>5</v>
      </c>
      <c r="D2" s="20" t="s">
        <v>4</v>
      </c>
      <c r="E2" s="20" t="s">
        <v>8</v>
      </c>
      <c r="F2" s="20" t="s">
        <v>9</v>
      </c>
      <c r="G2" s="2"/>
    </row>
    <row r="15" spans="2:11" x14ac:dyDescent="0.25">
      <c r="H15" s="34" t="s">
        <v>262</v>
      </c>
      <c r="I15" s="8" t="s">
        <v>331</v>
      </c>
      <c r="J15" s="4" t="s">
        <v>72</v>
      </c>
      <c r="K15" s="4" t="s">
        <v>67</v>
      </c>
    </row>
    <row r="16" spans="2:11" x14ac:dyDescent="0.25">
      <c r="H16" s="33" t="s">
        <v>263</v>
      </c>
      <c r="I16" s="12" t="s">
        <v>268</v>
      </c>
      <c r="J16" s="13">
        <v>2</v>
      </c>
      <c r="K16" s="24">
        <f>SUM($J$16:J16)</f>
        <v>2</v>
      </c>
    </row>
    <row r="17" spans="8:11" x14ac:dyDescent="0.25">
      <c r="H17" s="33" t="s">
        <v>264</v>
      </c>
      <c r="I17" s="12" t="s">
        <v>269</v>
      </c>
      <c r="J17" s="13">
        <v>2</v>
      </c>
      <c r="K17" s="24">
        <f>SUM($J$16:J17)</f>
        <v>4</v>
      </c>
    </row>
    <row r="18" spans="8:11" x14ac:dyDescent="0.25">
      <c r="H18" s="33" t="s">
        <v>265</v>
      </c>
      <c r="I18" s="12" t="s">
        <v>270</v>
      </c>
      <c r="J18" s="13">
        <v>2</v>
      </c>
      <c r="K18" s="24">
        <f>SUM($J$16:J18)</f>
        <v>6</v>
      </c>
    </row>
    <row r="19" spans="8:11" x14ac:dyDescent="0.25">
      <c r="H19" s="33" t="s">
        <v>266</v>
      </c>
      <c r="I19" s="12" t="s">
        <v>271</v>
      </c>
      <c r="J19" s="13">
        <v>2</v>
      </c>
      <c r="K19" s="24">
        <f>SUM($J$16:J19)</f>
        <v>8</v>
      </c>
    </row>
    <row r="20" spans="8:11" x14ac:dyDescent="0.25">
      <c r="H20" s="33" t="s">
        <v>267</v>
      </c>
      <c r="I20" s="12" t="s">
        <v>272</v>
      </c>
      <c r="J20" s="13">
        <v>2</v>
      </c>
      <c r="K20" s="24">
        <f>SUM($J$16:J20)</f>
        <v>10</v>
      </c>
    </row>
    <row r="22" spans="8:11" x14ac:dyDescent="0.25">
      <c r="H22" s="34" t="s">
        <v>336</v>
      </c>
      <c r="I22" s="8" t="s">
        <v>338</v>
      </c>
      <c r="J22" s="4"/>
      <c r="K22" s="4"/>
    </row>
    <row r="23" spans="8:11" x14ac:dyDescent="0.25">
      <c r="H23" s="33" t="s">
        <v>332</v>
      </c>
      <c r="I23" s="12" t="s">
        <v>334</v>
      </c>
      <c r="J23" s="13">
        <v>2</v>
      </c>
      <c r="K23" s="24">
        <f>SUM($J$23:J23)</f>
        <v>2</v>
      </c>
    </row>
    <row r="24" spans="8:11" x14ac:dyDescent="0.25">
      <c r="H24" s="33" t="s">
        <v>333</v>
      </c>
      <c r="I24" s="12" t="s">
        <v>335</v>
      </c>
      <c r="J24" s="13">
        <v>2</v>
      </c>
      <c r="K24" s="24">
        <f>SUM($J$23:J24)</f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2F29-0EC8-431E-98EB-4FF6BFD64C24}">
  <sheetPr>
    <tabColor rgb="FFFFCC66"/>
  </sheetPr>
  <dimension ref="B1:H7"/>
  <sheetViews>
    <sheetView showGridLines="0" workbookViewId="0">
      <selection activeCell="I2" sqref="I2:J3"/>
    </sheetView>
  </sheetViews>
  <sheetFormatPr defaultRowHeight="15" x14ac:dyDescent="0.25"/>
  <cols>
    <col min="1" max="1" width="1.42578125" style="2" customWidth="1"/>
    <col min="2" max="2" width="14.28515625" style="21" customWidth="1"/>
    <col min="3" max="6" width="14.28515625" style="2" customWidth="1"/>
    <col min="7" max="8" width="14.28515625" customWidth="1"/>
    <col min="9" max="29" width="14.28515625" style="2" customWidth="1"/>
    <col min="30" max="16384" width="9.140625" style="2"/>
  </cols>
  <sheetData>
    <row r="1" spans="2:8" ht="7.5" customHeight="1" x14ac:dyDescent="0.25">
      <c r="G1" s="2"/>
      <c r="H1" s="2"/>
    </row>
    <row r="2" spans="2:8" x14ac:dyDescent="0.25">
      <c r="B2" s="34" t="s">
        <v>292</v>
      </c>
      <c r="C2" s="8" t="s">
        <v>301</v>
      </c>
      <c r="D2" s="4" t="s">
        <v>87</v>
      </c>
      <c r="E2" s="4" t="s">
        <v>69</v>
      </c>
      <c r="F2" s="4" t="s">
        <v>67</v>
      </c>
      <c r="G2" s="2"/>
      <c r="H2" s="2"/>
    </row>
    <row r="3" spans="2:8" x14ac:dyDescent="0.25">
      <c r="B3" s="33" t="s">
        <v>302</v>
      </c>
      <c r="C3" s="12" t="s">
        <v>303</v>
      </c>
      <c r="D3" s="13" t="s">
        <v>304</v>
      </c>
      <c r="E3" s="13">
        <v>1</v>
      </c>
      <c r="F3" s="24">
        <f>SUM($E$3:E3)</f>
        <v>1</v>
      </c>
    </row>
    <row r="4" spans="2:8" x14ac:dyDescent="0.25">
      <c r="B4" s="33" t="s">
        <v>293</v>
      </c>
      <c r="C4" s="12" t="s">
        <v>298</v>
      </c>
      <c r="D4" s="13">
        <v>4</v>
      </c>
      <c r="E4" s="13">
        <v>1</v>
      </c>
      <c r="F4" s="24">
        <f>SUM($E$3:E4)</f>
        <v>2</v>
      </c>
    </row>
    <row r="5" spans="2:8" x14ac:dyDescent="0.25">
      <c r="B5" s="33" t="s">
        <v>294</v>
      </c>
      <c r="C5" s="12" t="s">
        <v>297</v>
      </c>
      <c r="D5" s="13">
        <v>6</v>
      </c>
      <c r="E5" s="13">
        <v>2</v>
      </c>
      <c r="F5" s="24">
        <f>SUM($E$3:E5)</f>
        <v>4</v>
      </c>
    </row>
    <row r="6" spans="2:8" x14ac:dyDescent="0.25">
      <c r="B6" s="33" t="s">
        <v>295</v>
      </c>
      <c r="C6" s="12" t="s">
        <v>299</v>
      </c>
      <c r="D6" s="13">
        <v>9</v>
      </c>
      <c r="E6" s="13">
        <v>3</v>
      </c>
      <c r="F6" s="24">
        <f>SUM($E$3:E6)</f>
        <v>7</v>
      </c>
    </row>
    <row r="7" spans="2:8" x14ac:dyDescent="0.25">
      <c r="B7" s="33" t="s">
        <v>296</v>
      </c>
      <c r="C7" s="12" t="s">
        <v>300</v>
      </c>
      <c r="D7" s="13">
        <v>12</v>
      </c>
      <c r="E7" s="13">
        <v>4</v>
      </c>
      <c r="F7" s="24">
        <f>SUM($E$3:E7)</f>
        <v>11</v>
      </c>
    </row>
  </sheetData>
  <pageMargins left="0.7" right="0.7" top="0.75" bottom="0.75" header="0.3" footer="0.3"/>
  <ignoredErrors>
    <ignoredError sqref="F4:F6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5195-DF16-40ED-946F-AF174A24E3E7}">
  <sheetPr>
    <tabColor rgb="FFFFCC66"/>
  </sheetPr>
  <dimension ref="B1:H25"/>
  <sheetViews>
    <sheetView showGridLines="0" workbookViewId="0">
      <selection activeCell="I2" sqref="I2:J3"/>
    </sheetView>
  </sheetViews>
  <sheetFormatPr defaultRowHeight="15" x14ac:dyDescent="0.25"/>
  <cols>
    <col min="1" max="1" width="1.42578125" style="2" customWidth="1"/>
    <col min="2" max="6" width="21.42578125" style="2" customWidth="1"/>
    <col min="7" max="8" width="21.42578125" customWidth="1"/>
    <col min="9" max="11" width="21.42578125" style="2" customWidth="1"/>
    <col min="12" max="29" width="14.28515625" style="2" customWidth="1"/>
    <col min="30" max="16384" width="9.140625" style="2"/>
  </cols>
  <sheetData>
    <row r="1" spans="2:8" ht="7.5" customHeight="1" x14ac:dyDescent="0.25">
      <c r="G1" s="2"/>
      <c r="H1" s="2"/>
    </row>
    <row r="2" spans="2:8" x14ac:dyDescent="0.25">
      <c r="B2" s="32" t="s">
        <v>5</v>
      </c>
      <c r="C2" s="32" t="s">
        <v>14</v>
      </c>
      <c r="D2" s="32" t="s">
        <v>87</v>
      </c>
      <c r="E2" s="32" t="s">
        <v>50</v>
      </c>
      <c r="F2" s="32" t="s">
        <v>88</v>
      </c>
      <c r="G2" s="20" t="s">
        <v>89</v>
      </c>
      <c r="H2" s="2"/>
    </row>
    <row r="3" spans="2:8" x14ac:dyDescent="0.25">
      <c r="B3" s="23">
        <f>Driver!H2</f>
        <v>43831</v>
      </c>
      <c r="C3" s="21"/>
      <c r="D3" s="21"/>
      <c r="E3" s="21"/>
      <c r="F3" s="21"/>
    </row>
    <row r="4" spans="2:8" x14ac:dyDescent="0.25">
      <c r="B4" s="23">
        <f>B3+1</f>
        <v>43832</v>
      </c>
      <c r="C4" s="21"/>
      <c r="D4" s="21"/>
      <c r="E4" s="21"/>
      <c r="F4" s="21"/>
    </row>
    <row r="5" spans="2:8" x14ac:dyDescent="0.25">
      <c r="B5" s="23">
        <f t="shared" ref="B5:B25" si="0">B4+1</f>
        <v>43833</v>
      </c>
      <c r="C5" s="21"/>
      <c r="D5" s="21"/>
      <c r="E5" s="21"/>
      <c r="F5" s="21"/>
    </row>
    <row r="6" spans="2:8" x14ac:dyDescent="0.25">
      <c r="B6" s="23">
        <f t="shared" si="0"/>
        <v>43834</v>
      </c>
      <c r="C6" s="21"/>
      <c r="D6" s="21"/>
      <c r="E6" s="21"/>
      <c r="F6" s="21"/>
    </row>
    <row r="7" spans="2:8" x14ac:dyDescent="0.25">
      <c r="B7" s="23">
        <f t="shared" si="0"/>
        <v>43835</v>
      </c>
      <c r="C7" s="21"/>
      <c r="D7" s="21"/>
      <c r="E7" s="21"/>
      <c r="F7" s="21"/>
    </row>
    <row r="8" spans="2:8" x14ac:dyDescent="0.25">
      <c r="B8" s="23">
        <f t="shared" si="0"/>
        <v>43836</v>
      </c>
      <c r="C8" s="21"/>
      <c r="D8" s="21"/>
      <c r="E8" s="21"/>
      <c r="F8" s="21"/>
    </row>
    <row r="9" spans="2:8" x14ac:dyDescent="0.25">
      <c r="B9" s="23">
        <f t="shared" si="0"/>
        <v>43837</v>
      </c>
      <c r="C9" s="21"/>
      <c r="D9" s="21"/>
      <c r="E9" s="21"/>
      <c r="F9" s="21"/>
    </row>
    <row r="10" spans="2:8" x14ac:dyDescent="0.25">
      <c r="B10" s="23">
        <f t="shared" si="0"/>
        <v>43838</v>
      </c>
      <c r="C10" s="21"/>
      <c r="D10" s="21"/>
      <c r="E10" s="21"/>
      <c r="F10" s="21"/>
    </row>
    <row r="11" spans="2:8" x14ac:dyDescent="0.25">
      <c r="B11" s="23">
        <f t="shared" si="0"/>
        <v>43839</v>
      </c>
      <c r="C11" s="21"/>
      <c r="D11" s="21"/>
      <c r="E11" s="21"/>
      <c r="F11" s="21"/>
    </row>
    <row r="12" spans="2:8" x14ac:dyDescent="0.25">
      <c r="B12" s="23">
        <f t="shared" si="0"/>
        <v>43840</v>
      </c>
      <c r="C12" s="21"/>
      <c r="D12" s="21"/>
      <c r="E12" s="21"/>
      <c r="F12" s="21"/>
    </row>
    <row r="13" spans="2:8" x14ac:dyDescent="0.25">
      <c r="B13" s="23">
        <f t="shared" si="0"/>
        <v>43841</v>
      </c>
      <c r="C13" s="21"/>
      <c r="D13" s="21"/>
      <c r="E13" s="21"/>
      <c r="F13" s="21"/>
    </row>
    <row r="14" spans="2:8" x14ac:dyDescent="0.25">
      <c r="B14" s="23">
        <f t="shared" si="0"/>
        <v>43842</v>
      </c>
      <c r="C14" s="21"/>
      <c r="D14" s="21"/>
      <c r="E14" s="21"/>
      <c r="F14" s="21"/>
    </row>
    <row r="15" spans="2:8" x14ac:dyDescent="0.25">
      <c r="B15" s="23">
        <f t="shared" si="0"/>
        <v>43843</v>
      </c>
      <c r="C15" s="21"/>
      <c r="D15" s="21"/>
      <c r="E15" s="21"/>
      <c r="F15" s="21"/>
    </row>
    <row r="16" spans="2:8" x14ac:dyDescent="0.25">
      <c r="B16" s="23">
        <f t="shared" si="0"/>
        <v>43844</v>
      </c>
      <c r="C16" s="21"/>
      <c r="D16" s="21"/>
      <c r="E16" s="21"/>
      <c r="F16" s="21"/>
    </row>
    <row r="17" spans="2:6" x14ac:dyDescent="0.25">
      <c r="B17" s="23">
        <f t="shared" si="0"/>
        <v>43845</v>
      </c>
      <c r="C17" s="21"/>
      <c r="D17" s="21"/>
      <c r="E17" s="21"/>
      <c r="F17" s="21"/>
    </row>
    <row r="18" spans="2:6" x14ac:dyDescent="0.25">
      <c r="B18" s="23">
        <f t="shared" si="0"/>
        <v>43846</v>
      </c>
      <c r="C18" s="21"/>
      <c r="D18" s="21"/>
      <c r="E18" s="21"/>
      <c r="F18" s="21"/>
    </row>
    <row r="19" spans="2:6" x14ac:dyDescent="0.25">
      <c r="B19" s="23">
        <f t="shared" si="0"/>
        <v>43847</v>
      </c>
      <c r="C19" s="21"/>
      <c r="D19" s="21"/>
      <c r="E19" s="21"/>
      <c r="F19" s="21"/>
    </row>
    <row r="20" spans="2:6" x14ac:dyDescent="0.25">
      <c r="B20" s="23">
        <f t="shared" si="0"/>
        <v>43848</v>
      </c>
      <c r="C20" s="21"/>
      <c r="D20" s="21"/>
      <c r="E20" s="21"/>
      <c r="F20" s="21"/>
    </row>
    <row r="21" spans="2:6" x14ac:dyDescent="0.25">
      <c r="B21" s="23">
        <f t="shared" si="0"/>
        <v>43849</v>
      </c>
      <c r="C21" s="21"/>
      <c r="D21" s="21"/>
      <c r="E21" s="21"/>
      <c r="F21" s="21"/>
    </row>
    <row r="22" spans="2:6" x14ac:dyDescent="0.25">
      <c r="B22" s="23">
        <f t="shared" si="0"/>
        <v>43850</v>
      </c>
      <c r="C22" s="21"/>
      <c r="D22" s="21"/>
      <c r="E22" s="21"/>
      <c r="F22" s="21"/>
    </row>
    <row r="23" spans="2:6" x14ac:dyDescent="0.25">
      <c r="B23" s="23">
        <f t="shared" si="0"/>
        <v>43851</v>
      </c>
      <c r="C23" s="21"/>
      <c r="D23" s="21"/>
      <c r="E23" s="21"/>
      <c r="F23" s="21"/>
    </row>
    <row r="24" spans="2:6" x14ac:dyDescent="0.25">
      <c r="B24" s="23">
        <f t="shared" si="0"/>
        <v>43852</v>
      </c>
      <c r="C24" s="21"/>
      <c r="D24" s="21"/>
      <c r="E24" s="21"/>
      <c r="F24" s="21"/>
    </row>
    <row r="25" spans="2:6" x14ac:dyDescent="0.25">
      <c r="B25" s="23">
        <f t="shared" si="0"/>
        <v>43853</v>
      </c>
      <c r="C25" s="21"/>
      <c r="D25" s="21"/>
      <c r="E25" s="21"/>
      <c r="F25" s="2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A48-47BD-4E86-A743-757F57750003}">
  <sheetPr>
    <tabColor theme="4"/>
  </sheetPr>
  <dimension ref="A1"/>
  <sheetViews>
    <sheetView showGridLines="0"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9360-D845-4218-B5C3-A32A62A8B93F}">
  <sheetPr>
    <tabColor theme="4"/>
  </sheetPr>
  <dimension ref="A1:G11"/>
  <sheetViews>
    <sheetView showGridLines="0" workbookViewId="0">
      <selection activeCell="E32" sqref="E32"/>
    </sheetView>
  </sheetViews>
  <sheetFormatPr defaultRowHeight="15" x14ac:dyDescent="0.25"/>
  <cols>
    <col min="1" max="7" width="14.85546875" customWidth="1"/>
  </cols>
  <sheetData>
    <row r="1" spans="1:7" x14ac:dyDescent="0.25">
      <c r="A1" t="str">
        <f>'T1 - Dim_Product'!B2</f>
        <v>Product ID</v>
      </c>
      <c r="B1" t="str">
        <f>'T1 - Dim_Product'!C2</f>
        <v>Producer</v>
      </c>
      <c r="C1" t="str">
        <f>'T1 - Dim_Product'!D2</f>
        <v>Category</v>
      </c>
      <c r="D1" t="str">
        <f>'T1 - Dim_Product'!E2</f>
        <v>Variant</v>
      </c>
      <c r="E1" t="str">
        <f>'T1 - Dim_Product'!F2</f>
        <v>Size</v>
      </c>
      <c r="F1" t="str">
        <f>'T1 - Dim_Product'!G2</f>
        <v>Price</v>
      </c>
      <c r="G1" t="str">
        <f>'T1 - Dim_Product'!H2</f>
        <v>Cost</v>
      </c>
    </row>
    <row r="2" spans="1:7" x14ac:dyDescent="0.25">
      <c r="A2" t="str">
        <f ca="1">'T1 - Dim_Product'!B3</f>
        <v>P001-C4-V3-M</v>
      </c>
      <c r="B2" t="str">
        <f ca="1">'T1 - Dim_Product'!C3</f>
        <v>P001</v>
      </c>
      <c r="C2" t="str">
        <f ca="1">'T1 - Dim_Product'!D3</f>
        <v>C4</v>
      </c>
      <c r="D2" t="str">
        <f ca="1">'T1 - Dim_Product'!E3</f>
        <v>V3</v>
      </c>
      <c r="E2" t="str">
        <f ca="1">'T1 - Dim_Product'!F3</f>
        <v>M</v>
      </c>
      <c r="F2">
        <f>'T1 - Dim_Product'!G3</f>
        <v>0</v>
      </c>
      <c r="G2">
        <f>'T1 - Dim_Product'!H3</f>
        <v>0</v>
      </c>
    </row>
    <row r="3" spans="1:7" x14ac:dyDescent="0.25">
      <c r="A3" t="str">
        <f ca="1">'T1 - Dim_Product'!B4</f>
        <v>P010-C5-V3-L</v>
      </c>
      <c r="B3" t="str">
        <f ca="1">'T1 - Dim_Product'!C4</f>
        <v>P010</v>
      </c>
      <c r="C3" t="str">
        <f ca="1">'T1 - Dim_Product'!D4</f>
        <v>C5</v>
      </c>
      <c r="D3" t="str">
        <f ca="1">'T1 - Dim_Product'!E4</f>
        <v>V3</v>
      </c>
      <c r="E3" t="str">
        <f ca="1">'T1 - Dim_Product'!F4</f>
        <v>L</v>
      </c>
      <c r="F3">
        <f>'T1 - Dim_Product'!G4</f>
        <v>0</v>
      </c>
      <c r="G3">
        <f>'T1 - Dim_Product'!H4</f>
        <v>0</v>
      </c>
    </row>
    <row r="4" spans="1:7" x14ac:dyDescent="0.25">
      <c r="A4" t="str">
        <f ca="1">'T1 - Dim_Product'!B5</f>
        <v>P009-C1-V3-M</v>
      </c>
      <c r="B4" t="str">
        <f ca="1">'T1 - Dim_Product'!C5</f>
        <v>P009</v>
      </c>
      <c r="C4" t="str">
        <f ca="1">'T1 - Dim_Product'!D5</f>
        <v>C1</v>
      </c>
      <c r="D4" t="str">
        <f ca="1">'T1 - Dim_Product'!E5</f>
        <v>V3</v>
      </c>
      <c r="E4" t="str">
        <f ca="1">'T1 - Dim_Product'!F5</f>
        <v>M</v>
      </c>
      <c r="F4">
        <f>'T1 - Dim_Product'!G5</f>
        <v>0</v>
      </c>
      <c r="G4">
        <f>'T1 - Dim_Product'!H5</f>
        <v>0</v>
      </c>
    </row>
    <row r="5" spans="1:7" x14ac:dyDescent="0.25">
      <c r="A5" t="str">
        <f ca="1">'T1 - Dim_Product'!B6</f>
        <v>P002-C5-V1-M</v>
      </c>
      <c r="B5" t="str">
        <f ca="1">'T1 - Dim_Product'!C6</f>
        <v>P002</v>
      </c>
      <c r="C5" t="str">
        <f ca="1">'T1 - Dim_Product'!D6</f>
        <v>C5</v>
      </c>
      <c r="D5" t="str">
        <f ca="1">'T1 - Dim_Product'!E6</f>
        <v>V1</v>
      </c>
      <c r="E5" t="str">
        <f ca="1">'T1 - Dim_Product'!F6</f>
        <v>M</v>
      </c>
      <c r="F5">
        <f>'T1 - Dim_Product'!G6</f>
        <v>0</v>
      </c>
      <c r="G5">
        <f>'T1 - Dim_Product'!H6</f>
        <v>0</v>
      </c>
    </row>
    <row r="6" spans="1:7" x14ac:dyDescent="0.25">
      <c r="A6" t="str">
        <f ca="1">'T1 - Dim_Product'!B7</f>
        <v>P009-C4-V3-M</v>
      </c>
      <c r="B6" t="str">
        <f ca="1">'T1 - Dim_Product'!C7</f>
        <v>P009</v>
      </c>
      <c r="C6" t="str">
        <f ca="1">'T1 - Dim_Product'!D7</f>
        <v>C4</v>
      </c>
      <c r="D6" t="str">
        <f ca="1">'T1 - Dim_Product'!E7</f>
        <v>V3</v>
      </c>
      <c r="E6" t="str">
        <f ca="1">'T1 - Dim_Product'!F7</f>
        <v>M</v>
      </c>
      <c r="F6">
        <f>'T1 - Dim_Product'!G7</f>
        <v>0</v>
      </c>
      <c r="G6">
        <f>'T1 - Dim_Product'!H7</f>
        <v>0</v>
      </c>
    </row>
    <row r="7" spans="1:7" x14ac:dyDescent="0.25">
      <c r="A7" t="str">
        <f ca="1">'T1 - Dim_Product'!B8</f>
        <v>P006-C2-V3-XS</v>
      </c>
      <c r="B7" t="str">
        <f ca="1">'T1 - Dim_Product'!C8</f>
        <v>P006</v>
      </c>
      <c r="C7" t="str">
        <f ca="1">'T1 - Dim_Product'!D8</f>
        <v>C2</v>
      </c>
      <c r="D7" t="str">
        <f ca="1">'T1 - Dim_Product'!E8</f>
        <v>V3</v>
      </c>
      <c r="E7" t="str">
        <f ca="1">'T1 - Dim_Product'!F8</f>
        <v>XS</v>
      </c>
      <c r="F7">
        <f>'T1 - Dim_Product'!G8</f>
        <v>0</v>
      </c>
      <c r="G7">
        <f>'T1 - Dim_Product'!H8</f>
        <v>0</v>
      </c>
    </row>
    <row r="8" spans="1:7" x14ac:dyDescent="0.25">
      <c r="A8" t="str">
        <f ca="1">'T1 - Dim_Product'!B9</f>
        <v>P010-C1-V2-S</v>
      </c>
      <c r="B8" t="str">
        <f ca="1">'T1 - Dim_Product'!C9</f>
        <v>P010</v>
      </c>
      <c r="C8" t="str">
        <f ca="1">'T1 - Dim_Product'!D9</f>
        <v>C1</v>
      </c>
      <c r="D8" t="str">
        <f ca="1">'T1 - Dim_Product'!E9</f>
        <v>V2</v>
      </c>
      <c r="E8" t="str">
        <f ca="1">'T1 - Dim_Product'!F9</f>
        <v>S</v>
      </c>
      <c r="F8">
        <f>'T1 - Dim_Product'!G9</f>
        <v>0</v>
      </c>
      <c r="G8">
        <f>'T1 - Dim_Product'!H9</f>
        <v>0</v>
      </c>
    </row>
    <row r="9" spans="1:7" x14ac:dyDescent="0.25">
      <c r="A9" t="str">
        <f ca="1">'T1 - Dim_Product'!B10</f>
        <v>P001-C4-V3-S</v>
      </c>
      <c r="B9" t="str">
        <f ca="1">'T1 - Dim_Product'!C10</f>
        <v>P001</v>
      </c>
      <c r="C9" t="str">
        <f ca="1">'T1 - Dim_Product'!D10</f>
        <v>C4</v>
      </c>
      <c r="D9" t="str">
        <f ca="1">'T1 - Dim_Product'!E10</f>
        <v>V3</v>
      </c>
      <c r="E9" t="str">
        <f ca="1">'T1 - Dim_Product'!F10</f>
        <v>S</v>
      </c>
      <c r="F9">
        <f>'T1 - Dim_Product'!G10</f>
        <v>0</v>
      </c>
      <c r="G9">
        <f>'T1 - Dim_Product'!H10</f>
        <v>0</v>
      </c>
    </row>
    <row r="10" spans="1:7" x14ac:dyDescent="0.25">
      <c r="A10" t="str">
        <f ca="1">'T1 - Dim_Product'!B11</f>
        <v>P006-C5-V3-S</v>
      </c>
      <c r="B10" t="str">
        <f ca="1">'T1 - Dim_Product'!C11</f>
        <v>P006</v>
      </c>
      <c r="C10" t="str">
        <f ca="1">'T1 - Dim_Product'!D11</f>
        <v>C5</v>
      </c>
      <c r="D10" t="str">
        <f ca="1">'T1 - Dim_Product'!E11</f>
        <v>V3</v>
      </c>
      <c r="E10" t="str">
        <f ca="1">'T1 - Dim_Product'!F11</f>
        <v>S</v>
      </c>
      <c r="F10">
        <f>'T1 - Dim_Product'!G11</f>
        <v>0</v>
      </c>
      <c r="G10">
        <f>'T1 - Dim_Product'!H11</f>
        <v>0</v>
      </c>
    </row>
    <row r="11" spans="1:7" x14ac:dyDescent="0.25">
      <c r="A11" t="str">
        <f ca="1">'T1 - Dim_Product'!B12</f>
        <v>P007-C4-V2-M</v>
      </c>
      <c r="B11" t="str">
        <f ca="1">'T1 - Dim_Product'!C12</f>
        <v>P007</v>
      </c>
      <c r="C11" t="str">
        <f ca="1">'T1 - Dim_Product'!D12</f>
        <v>C4</v>
      </c>
      <c r="D11" t="str">
        <f ca="1">'T1 - Dim_Product'!E12</f>
        <v>V2</v>
      </c>
      <c r="E11" t="str">
        <f ca="1">'T1 - Dim_Product'!F12</f>
        <v>M</v>
      </c>
      <c r="F11">
        <f>'T1 - Dim_Product'!G12</f>
        <v>0</v>
      </c>
      <c r="G11">
        <f>'T1 - Dim_Product'!H12</f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1EE6-5FF0-4CA4-83DA-86268EBAA22C}">
  <sheetPr>
    <tabColor theme="4"/>
  </sheetPr>
  <dimension ref="A1"/>
  <sheetViews>
    <sheetView showGridLines="0"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0AA6-CFD8-4D0D-AB22-748ADE168CFB}">
  <sheetPr>
    <tabColor theme="4"/>
  </sheetPr>
  <dimension ref="A1"/>
  <sheetViews>
    <sheetView showGridLines="0"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TOC</vt:lpstr>
      <vt:lpstr>Driver</vt:lpstr>
      <vt:lpstr>Finance&gt;&gt;&gt;</vt:lpstr>
      <vt:lpstr>DCF</vt:lpstr>
      <vt:lpstr>High Level (Y)</vt:lpstr>
      <vt:lpstr>High Level (M)</vt:lpstr>
      <vt:lpstr>P&amp;L (Y)</vt:lpstr>
      <vt:lpstr>P&amp;L (M)</vt:lpstr>
      <vt:lpstr>Cash Flow (Y)</vt:lpstr>
      <vt:lpstr>Cash Flow (M)</vt:lpstr>
      <vt:lpstr>Balance Sheet (Y)</vt:lpstr>
      <vt:lpstr>Balance Sheet (M)</vt:lpstr>
      <vt:lpstr>Operations (Y)</vt:lpstr>
      <vt:lpstr>Operations (M)</vt:lpstr>
      <vt:lpstr>Unit Economics</vt:lpstr>
      <vt:lpstr>Gen&gt;&gt;&gt;</vt:lpstr>
      <vt:lpstr>G1 - Description</vt:lpstr>
      <vt:lpstr>G2 - Gen Proto</vt:lpstr>
      <vt:lpstr>G3 - Seasonalities</vt:lpstr>
      <vt:lpstr>G4 - Holidays</vt:lpstr>
      <vt:lpstr>Data&gt;&gt;&gt;</vt:lpstr>
      <vt:lpstr>T1 - Dim_Product</vt:lpstr>
      <vt:lpstr>T2 - Dim_Producer</vt:lpstr>
      <vt:lpstr>T3 - Dim_Stores</vt:lpstr>
      <vt:lpstr>T4 - Dim_Partners</vt:lpstr>
      <vt:lpstr>T5 - Dim_Warehouse</vt:lpstr>
      <vt:lpstr>T6 - Dim_Customer</vt:lpstr>
      <vt:lpstr>T7 - Fact_Transaction</vt:lpstr>
      <vt:lpstr>T8 - Fact_Web</vt:lpstr>
      <vt:lpstr>T9 - Dim_Event</vt:lpstr>
      <vt:lpstr>T10 - Dim_Date</vt:lpstr>
      <vt:lpstr>Export&gt;&gt;&gt;</vt:lpstr>
      <vt:lpstr>E1 - Product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Hilgemann (Bilthouse GmbH)</dc:creator>
  <cp:lastModifiedBy>Julian Hilgemann (Bilthouse GmbH)</cp:lastModifiedBy>
  <dcterms:created xsi:type="dcterms:W3CDTF">2024-10-22T16:26:42Z</dcterms:created>
  <dcterms:modified xsi:type="dcterms:W3CDTF">2024-10-29T23:13:27Z</dcterms:modified>
</cp:coreProperties>
</file>