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US DOCUMENTOS\2_PESSOAL\2_Projetos_CSharp\"/>
    </mc:Choice>
  </mc:AlternateContent>
  <xr:revisionPtr revIDLastSave="0" documentId="13_ncr:1_{C3698EC3-BE38-45F9-8DFB-704A6675B798}" xr6:coauthVersionLast="36" xr6:coauthVersionMax="36" xr10:uidLastSave="{00000000-0000-0000-0000-000000000000}"/>
  <bookViews>
    <workbookView xWindow="0" yWindow="0" windowWidth="24000" windowHeight="8910" activeTab="1" xr2:uid="{A3DFE01A-F87C-4F36-B63C-4967885978F0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1" l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1" i="1"/>
  <c r="D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M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2" i="1"/>
  <c r="G17" i="1"/>
  <c r="H17" i="1"/>
  <c r="I17" i="1"/>
  <c r="J17" i="1"/>
  <c r="K17" i="1"/>
  <c r="G18" i="1"/>
  <c r="H18" i="1"/>
  <c r="I18" i="1"/>
  <c r="J18" i="1"/>
  <c r="K18" i="1"/>
  <c r="G19" i="1"/>
  <c r="H19" i="1"/>
  <c r="I19" i="1"/>
  <c r="J19" i="1"/>
  <c r="K19" i="1"/>
  <c r="G20" i="1"/>
  <c r="H20" i="1"/>
  <c r="I20" i="1"/>
  <c r="J20" i="1"/>
  <c r="K20" i="1"/>
  <c r="G21" i="1"/>
  <c r="H21" i="1"/>
  <c r="I21" i="1"/>
  <c r="J21" i="1"/>
  <c r="K21" i="1"/>
  <c r="G22" i="1"/>
  <c r="H22" i="1"/>
  <c r="I22" i="1"/>
  <c r="J22" i="1"/>
  <c r="K22" i="1"/>
  <c r="G23" i="1"/>
  <c r="H23" i="1"/>
  <c r="I23" i="1"/>
  <c r="J23" i="1"/>
  <c r="K23" i="1"/>
  <c r="G24" i="1"/>
  <c r="H24" i="1"/>
  <c r="I24" i="1"/>
  <c r="J24" i="1"/>
  <c r="K24" i="1"/>
  <c r="G25" i="1"/>
  <c r="H25" i="1"/>
  <c r="I25" i="1"/>
  <c r="J25" i="1"/>
  <c r="K25" i="1"/>
  <c r="G26" i="1"/>
  <c r="H26" i="1"/>
  <c r="I26" i="1"/>
  <c r="J26" i="1"/>
  <c r="K26" i="1"/>
  <c r="G27" i="1"/>
  <c r="H27" i="1"/>
  <c r="I27" i="1"/>
  <c r="J27" i="1"/>
  <c r="K27" i="1"/>
  <c r="G28" i="1"/>
  <c r="H28" i="1"/>
  <c r="I28" i="1"/>
  <c r="J28" i="1"/>
  <c r="K28" i="1"/>
  <c r="G29" i="1"/>
  <c r="H29" i="1"/>
  <c r="I29" i="1"/>
  <c r="J29" i="1"/>
  <c r="K29" i="1"/>
  <c r="G30" i="1"/>
  <c r="H30" i="1"/>
  <c r="I30" i="1"/>
  <c r="J30" i="1"/>
  <c r="K30" i="1"/>
  <c r="G31" i="1"/>
  <c r="H31" i="1"/>
  <c r="I31" i="1"/>
  <c r="J31" i="1"/>
  <c r="K31" i="1"/>
  <c r="G32" i="1"/>
  <c r="H32" i="1"/>
  <c r="I32" i="1"/>
  <c r="J32" i="1"/>
  <c r="K32" i="1"/>
  <c r="J2" i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K1" i="1"/>
  <c r="G2" i="1" l="1"/>
  <c r="H2" i="1"/>
  <c r="I2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H1" i="1"/>
  <c r="I1" i="1"/>
  <c r="J1" i="1"/>
  <c r="G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C91186-9E9C-44AF-B25C-878658B1EE2F}" keepAlive="1" name="Consulta - temp" description="Conexão com a consulta 'temp' na pasta de trabalho." type="5" refreshedVersion="6" background="1">
    <dbPr connection="Provider=Microsoft.Mashup.OleDb.1;Data Source=$Workbook$;Location=temp;Extended Properties=&quot;&quot;" command="SELECT * FROM [temp]"/>
  </connection>
</connections>
</file>

<file path=xl/sharedStrings.xml><?xml version="1.0" encoding="utf-8"?>
<sst xmlns="http://schemas.openxmlformats.org/spreadsheetml/2006/main" count="32" uniqueCount="32">
  <si>
    <t xml:space="preserve">WHERE               </t>
  </si>
  <si>
    <t>WHERE  nrTermoAditivo = @termoAditivo</t>
  </si>
  <si>
    <t xml:space="preserve">WHERE  CODIGO = @codStatus      </t>
  </si>
  <si>
    <t>WHERE  CODIGO = @codStatus     AND nrTermoAditivo = @termoAditivo</t>
  </si>
  <si>
    <t xml:space="preserve">WHERE  nrInstrumentoContratual = @contrato         </t>
  </si>
  <si>
    <t>WHERE  nrInstrumentoContratual = @contrato        AND nrTermoAditivo = @termoAditivo</t>
  </si>
  <si>
    <t xml:space="preserve">WHERE  dtAnoInstrumentoContratual = @ano            </t>
  </si>
  <si>
    <t>WHERE  dtAnoInstrumentoContratual = @ano           AND nrTermoAditivo = @termoAditivo</t>
  </si>
  <si>
    <t xml:space="preserve">WHERE  dtAnoInstrumentoContratual = @ano     AND nrInstrumentoContratual = @contrato         </t>
  </si>
  <si>
    <t>WHERE  dtAnoInstrumentoContratual = @ano     AND nrInstrumentoContratual = @contrato        AND nrTermoAditivo = @termoAditivo</t>
  </si>
  <si>
    <t xml:space="preserve">WHERE  nrInstrumentoContratual = @contrato     AND COALESCE(SIC.CODIGO, -1) = @codStatus      </t>
  </si>
  <si>
    <t>WHERE  nrInstrumentoContratual = @contrato     AND COALESCE(SIC.CODIGO, -1) = @codStatus     AND nrTermoAditivo = @termoAditivo</t>
  </si>
  <si>
    <t xml:space="preserve">WHERE  dtAnoInstrumentoContratual = @ano        AND COALESCE(SIC.CODIGO, -1) = @codStatus      </t>
  </si>
  <si>
    <t>WHERE  dtAnoInstrumentoContratual = @ano        AND COALESCE(SIC.CODIGO, -1) = @codStatus     AND nrTermoAditivo = @termoAditivo</t>
  </si>
  <si>
    <t xml:space="preserve">WHERE  dtAnoInstrumentoContratual = @ano     AND nrInstrumentoContratual = @contrato     AND COALESCE(SIC.CODIGO, -1) = @codStatus      </t>
  </si>
  <si>
    <t>WHERE  dtAnoInstrumentoContratual = @ano     AND nrInstrumentoContratual = @contrato     AND COALESCE(SIC.CODIGO, -1) = @codStatus     AND nrTermoAditivo = @termoAditivo</t>
  </si>
  <si>
    <t xml:space="preserve">WHERE  cdUnidadeGestora = @ug              </t>
  </si>
  <si>
    <t>WHERE  cdUnidadeGestora = @ug             AND nrTermoAditivo = @termoAditivo</t>
  </si>
  <si>
    <t xml:space="preserve">WHERE  cdUnidadeGestora = @ug          AND COALESCE(SIC.CODIGO, -1) = @codStatus      </t>
  </si>
  <si>
    <t>WHERE  cdUnidadeGestora = @ug          AND COALESCE(SIC.CODIGO, -1) = @codStatus     AND nrTermoAditivo = @termoAditivo</t>
  </si>
  <si>
    <t xml:space="preserve">WHERE  cdUnidadeGestora = @ug       AND nrInstrumentoContratual = @contrato         </t>
  </si>
  <si>
    <t>WHERE  cdUnidadeGestora = @ug       AND nrInstrumentoContratual = @contrato        AND nrTermoAditivo = @termoAditivo</t>
  </si>
  <si>
    <t xml:space="preserve">WHERE  cdUnidadeGestora = @ug       AND nrInstrumentoContratual = @contrato     AND COALESCE(SIC.CODIGO, -1) = @codStatus      </t>
  </si>
  <si>
    <t>WHERE  cdUnidadeGestora = @ug       AND nrInstrumentoContratual = @contrato     AND COALESCE(SIC.CODIGO, -1) = @codStatus     AND nrTermoAditivo = @termoAditivo</t>
  </si>
  <si>
    <t xml:space="preserve">WHERE  cdUnidadeGestora = @ug    AND dtAnoInstrumentoContratual = @ano            </t>
  </si>
  <si>
    <t>WHERE  cdUnidadeGestora = @ug    AND dtAnoInstrumentoContratual = @ano           AND nrTermoAditivo = @termoAditivo</t>
  </si>
  <si>
    <t xml:space="preserve">WHERE  cdUnidadeGestora = @ug    AND dtAnoInstrumentoContratual = @ano        AND COALESCE(SIC.CODIGO, -1) = @codStatus      </t>
  </si>
  <si>
    <t>WHERE  cdUnidadeGestora = @ug    AND dtAnoInstrumentoContratual = @ano        AND COALESCE(SIC.CODIGO, -1) = @codStatus     AND nrTermoAditivo = @termoAditivo</t>
  </si>
  <si>
    <t xml:space="preserve">WHERE  cdUnidadeGestora = @ug    AND dtAnoInstrumentoContratual = @ano     AND nrInstrumentoContratual = @contrato         </t>
  </si>
  <si>
    <t>WHERE  cdUnidadeGestora = @ug    AND dtAnoInstrumentoContratual = @ano     AND nrInstrumentoContratual = @contrato        AND nrTermoAditivo = @termoAditivo</t>
  </si>
  <si>
    <t xml:space="preserve">WHERE  cdUnidadeGestora = @ug    AND dtAnoInstrumentoContratual = @ano     AND nrInstrumentoContratual = @contrato     AND COALESCE(SIC.CODIGO, -1) = @codStatus      </t>
  </si>
  <si>
    <t>WHERE  cdUnidadeGestora = @ug    AND dtAnoInstrumentoContratual = @ano     AND nrInstrumentoContratual = @contrato     AND COALESCE(SIC.CODIGO, -1) = @codStatus     AND nrTermoAditivo = @termoAditivo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</si>
</sst>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E5B63-8604-4996-914C-844C91A1A73C}">
  <dimension ref="A1:AA32"/>
  <sheetViews>
    <sheetView topLeftCell="B1" workbookViewId="0">
      <selection activeCell="AA1" sqref="AA1:AA32"/>
    </sheetView>
  </sheetViews>
  <sheetFormatPr defaultRowHeight="15" x14ac:dyDescent="0.25"/>
  <cols>
    <col min="1" max="4" width="2" style="2" bestFit="1" customWidth="1"/>
    <col min="5" max="5" width="2" style="2" customWidth="1"/>
    <col min="6" max="6" width="9.140625" style="1"/>
    <col min="7" max="10" width="3" style="1" bestFit="1" customWidth="1"/>
    <col min="11" max="11" width="3" style="1" customWidth="1"/>
    <col min="13" max="13" width="9.140625" style="11"/>
  </cols>
  <sheetData>
    <row r="1" spans="1:27" x14ac:dyDescent="0.25">
      <c r="A1" s="3">
        <v>0</v>
      </c>
      <c r="B1" s="4">
        <v>0</v>
      </c>
      <c r="C1" s="4">
        <v>0</v>
      </c>
      <c r="D1" s="4">
        <v>0</v>
      </c>
      <c r="E1" s="5">
        <v>0</v>
      </c>
      <c r="G1" s="1" t="str">
        <f t="shared" ref="G1" si="0">IF(A1=0,"==","&gt;")</f>
        <v>==</v>
      </c>
      <c r="H1" s="1" t="str">
        <f t="shared" ref="H1" si="1">IF(B1=0,"==","&gt;")</f>
        <v>==</v>
      </c>
      <c r="I1" s="1" t="str">
        <f t="shared" ref="I1" si="2">IF(C1=0,"==","&gt;")</f>
        <v>==</v>
      </c>
      <c r="J1" s="1" t="str">
        <f t="shared" ref="J1:K1" si="3">IF(D1=0,"==","&gt;")</f>
        <v>==</v>
      </c>
      <c r="K1" s="1" t="str">
        <f t="shared" si="3"/>
        <v>==</v>
      </c>
      <c r="M1" s="10" t="str">
        <f>_xlfn.CONCAT("if (ug.Trim().Length ",G1," 0 &amp;&amp; ano.Trim().Length ",H1," 0 &amp;&amp; contrato.Trim().Length ",I1," 0 &amp;&amp; codStatus.Trim().Length ",J1," 0 &amp;&amp; termoAditivo.Trim().Length ",K1," 0) { where = ""   ""; }")</f>
        <v>if (ug.Trim().Length == 0 &amp;&amp; ano.Trim().Length == 0 &amp;&amp; contrato.Trim().Length == 0 &amp;&amp; codStatus.Trim().Length == 0 &amp;&amp; termoAditivo.Trim().Length == 0) { where = "   "; }</v>
      </c>
      <c r="AA1" s="9" t="str">
        <f>_xlfn.CONCAT("WHERE ",
IF(A1=0,"  "," C.cdUnidadeGestora = @ug ")," ",
IF(B1=0,"  "," AND C.dtAnoInstrumentoContratual = @ano   ")," ",
IF(C1=0,"  "," AND C.nrInstrumentoContratual = @contrato   ")," ",
IF(D1=0,"  "," AND SICP.CODIGO = @codStatus   ")," ",
IF(E1=0,"  "," AND nrTermoAditivo = @termoAditivo"))</f>
        <v xml:space="preserve">WHERE               </v>
      </c>
    </row>
    <row r="2" spans="1:27" x14ac:dyDescent="0.25">
      <c r="A2" s="6">
        <v>0</v>
      </c>
      <c r="B2" s="7">
        <v>0</v>
      </c>
      <c r="C2" s="7">
        <v>0</v>
      </c>
      <c r="D2" s="7">
        <v>0</v>
      </c>
      <c r="E2" s="8">
        <v>1</v>
      </c>
      <c r="G2" s="1" t="str">
        <f t="shared" ref="G2:G17" si="4">IF(A2=0,"==","&gt;")</f>
        <v>==</v>
      </c>
      <c r="H2" s="1" t="str">
        <f t="shared" ref="H2:H17" si="5">IF(B2=0,"==","&gt;")</f>
        <v>==</v>
      </c>
      <c r="I2" s="1" t="str">
        <f t="shared" ref="I2:I16" si="6">IF(C2=0,"==","&gt;")</f>
        <v>==</v>
      </c>
      <c r="J2" s="1" t="str">
        <f t="shared" ref="J2:J16" si="7">IF(D2=0,"==","&gt;")</f>
        <v>==</v>
      </c>
      <c r="K2" s="1" t="str">
        <f t="shared" ref="K2:K16" si="8">IF(E2=0,"==","&gt;")</f>
        <v>&gt;</v>
      </c>
      <c r="M2" s="10" t="str">
        <f>_xlfn.CONCAT("else if (ug.Trim().Length ",G2," 0 &amp;&amp; ano.Trim().Length ",H2," 0 &amp;&amp; contrato.Trim().Length ",I2," 0 &amp;&amp; codStatus.Trim().Length ",J2," 0 &amp;&amp; termoAditivo.Trim().Length ",K2," 0) { where = ""   ""; }")</f>
        <v>else if (ug.Trim().Length == 0 &amp;&amp; ano.Trim().Length == 0 &amp;&amp; contrato.Trim().Length == 0 &amp;&amp; codStatus.Trim().Length == 0 &amp;&amp; termoAditivo.Trim().Length &gt; 0) { where = "   "; }</v>
      </c>
      <c r="AA2" s="9" t="str">
        <f t="shared" ref="AA2:AA32" si="9">_xlfn.CONCAT("WHERE ",
IF(A2=0,"  "," C.cdUnidadeGestora = @ug ")," ",
IF(B2=0,"  "," AND C.dtAnoInstrumentoContratual = @ano   ")," ",
IF(C2=0,"  "," AND C.nrInstrumentoContratual = @contrato   ")," ",
IF(D2=0,"  "," AND SICP.CODIGO = @codStatus   ")," ",
IF(E2=0,"  "," AND nrTermoAditivo = @termoAditivo"))</f>
        <v>WHERE              AND nrTermoAditivo = @termoAditivo</v>
      </c>
    </row>
    <row r="3" spans="1:27" x14ac:dyDescent="0.25">
      <c r="A3" s="3">
        <v>0</v>
      </c>
      <c r="B3" s="4">
        <v>0</v>
      </c>
      <c r="C3" s="4">
        <v>0</v>
      </c>
      <c r="D3" s="4">
        <v>1</v>
      </c>
      <c r="E3" s="5">
        <v>0</v>
      </c>
      <c r="G3" s="1" t="str">
        <f t="shared" si="4"/>
        <v>==</v>
      </c>
      <c r="H3" s="1" t="str">
        <f t="shared" si="5"/>
        <v>==</v>
      </c>
      <c r="I3" s="1" t="str">
        <f t="shared" si="6"/>
        <v>==</v>
      </c>
      <c r="J3" s="1" t="str">
        <f t="shared" si="7"/>
        <v>&gt;</v>
      </c>
      <c r="K3" s="1" t="str">
        <f t="shared" si="8"/>
        <v>==</v>
      </c>
      <c r="M3" s="10" t="str">
        <f t="shared" ref="M3:M32" si="10">_xlfn.CONCAT("else if (ug.Trim().Length ",G3," 0 &amp;&amp; ano.Trim().Length ",H3," 0 &amp;&amp; contrato.Trim().Length ",I3," 0 &amp;&amp; codStatus.Trim().Length ",J3," 0 &amp;&amp; termoAditivo.Trim().Length ",K3," 0) { where = ""   ""; }")</f>
        <v>else if (ug.Trim().Length == 0 &amp;&amp; ano.Trim().Length == 0 &amp;&amp; contrato.Trim().Length == 0 &amp;&amp; codStatus.Trim().Length &gt; 0 &amp;&amp; termoAditivo.Trim().Length == 0) { where = "   "; }</v>
      </c>
      <c r="AA3" s="9" t="str">
        <f t="shared" si="9"/>
        <v xml:space="preserve">WHERE           AND SICP.CODIGO = @codStatus      </v>
      </c>
    </row>
    <row r="4" spans="1:27" x14ac:dyDescent="0.25">
      <c r="A4" s="6">
        <v>0</v>
      </c>
      <c r="B4" s="7">
        <v>0</v>
      </c>
      <c r="C4" s="7">
        <v>0</v>
      </c>
      <c r="D4" s="7">
        <v>1</v>
      </c>
      <c r="E4" s="8">
        <v>1</v>
      </c>
      <c r="G4" s="1" t="str">
        <f t="shared" si="4"/>
        <v>==</v>
      </c>
      <c r="H4" s="1" t="str">
        <f t="shared" si="5"/>
        <v>==</v>
      </c>
      <c r="I4" s="1" t="str">
        <f t="shared" si="6"/>
        <v>==</v>
      </c>
      <c r="J4" s="1" t="str">
        <f t="shared" si="7"/>
        <v>&gt;</v>
      </c>
      <c r="K4" s="1" t="str">
        <f t="shared" si="8"/>
        <v>&gt;</v>
      </c>
      <c r="M4" s="10" t="str">
        <f t="shared" si="10"/>
        <v>else if (ug.Trim().Length == 0 &amp;&amp; ano.Trim().Length == 0 &amp;&amp; contrato.Trim().Length == 0 &amp;&amp; codStatus.Trim().Length &gt; 0 &amp;&amp; termoAditivo.Trim().Length &gt; 0) { where = "   "; }</v>
      </c>
      <c r="AA4" s="9" t="str">
        <f t="shared" si="9"/>
        <v>WHERE           AND SICP.CODIGO = @codStatus     AND nrTermoAditivo = @termoAditivo</v>
      </c>
    </row>
    <row r="5" spans="1:27" x14ac:dyDescent="0.25">
      <c r="A5" s="3">
        <v>0</v>
      </c>
      <c r="B5" s="4">
        <v>0</v>
      </c>
      <c r="C5" s="4">
        <v>1</v>
      </c>
      <c r="D5" s="4">
        <v>0</v>
      </c>
      <c r="E5" s="5">
        <v>0</v>
      </c>
      <c r="G5" s="1" t="str">
        <f t="shared" si="4"/>
        <v>==</v>
      </c>
      <c r="H5" s="1" t="str">
        <f t="shared" si="5"/>
        <v>==</v>
      </c>
      <c r="I5" s="1" t="str">
        <f t="shared" si="6"/>
        <v>&gt;</v>
      </c>
      <c r="J5" s="1" t="str">
        <f t="shared" si="7"/>
        <v>==</v>
      </c>
      <c r="K5" s="1" t="str">
        <f t="shared" si="8"/>
        <v>==</v>
      </c>
      <c r="M5" s="10" t="str">
        <f t="shared" si="10"/>
        <v>else if (ug.Trim().Length == 0 &amp;&amp; ano.Trim().Length == 0 &amp;&amp; contrato.Trim().Length &gt; 0 &amp;&amp; codStatus.Trim().Length == 0 &amp;&amp; termoAditivo.Trim().Length == 0) { where = "   "; }</v>
      </c>
      <c r="AA5" s="9" t="str">
        <f t="shared" si="9"/>
        <v xml:space="preserve">WHERE        AND C.nrInstrumentoContratual = @contrato         </v>
      </c>
    </row>
    <row r="6" spans="1:27" x14ac:dyDescent="0.25">
      <c r="A6" s="6">
        <v>0</v>
      </c>
      <c r="B6" s="7">
        <v>0</v>
      </c>
      <c r="C6" s="7">
        <v>1</v>
      </c>
      <c r="D6" s="7">
        <v>0</v>
      </c>
      <c r="E6" s="8">
        <v>1</v>
      </c>
      <c r="G6" s="1" t="str">
        <f t="shared" si="4"/>
        <v>==</v>
      </c>
      <c r="H6" s="1" t="str">
        <f t="shared" si="5"/>
        <v>==</v>
      </c>
      <c r="I6" s="1" t="str">
        <f t="shared" si="6"/>
        <v>&gt;</v>
      </c>
      <c r="J6" s="1" t="str">
        <f t="shared" si="7"/>
        <v>==</v>
      </c>
      <c r="K6" s="1" t="str">
        <f t="shared" si="8"/>
        <v>&gt;</v>
      </c>
      <c r="M6" s="10" t="str">
        <f t="shared" si="10"/>
        <v>else if (ug.Trim().Length == 0 &amp;&amp; ano.Trim().Length == 0 &amp;&amp; contrato.Trim().Length &gt; 0 &amp;&amp; codStatus.Trim().Length == 0 &amp;&amp; termoAditivo.Trim().Length &gt; 0) { where = "   "; }</v>
      </c>
      <c r="AA6" s="9" t="str">
        <f t="shared" si="9"/>
        <v>WHERE        AND C.nrInstrumentoContratual = @contrato        AND nrTermoAditivo = @termoAditivo</v>
      </c>
    </row>
    <row r="7" spans="1:27" x14ac:dyDescent="0.25">
      <c r="A7" s="3">
        <v>0</v>
      </c>
      <c r="B7" s="4">
        <v>0</v>
      </c>
      <c r="C7" s="4">
        <v>1</v>
      </c>
      <c r="D7" s="4">
        <v>1</v>
      </c>
      <c r="E7" s="5">
        <v>0</v>
      </c>
      <c r="G7" s="1" t="str">
        <f t="shared" si="4"/>
        <v>==</v>
      </c>
      <c r="H7" s="1" t="str">
        <f t="shared" si="5"/>
        <v>==</v>
      </c>
      <c r="I7" s="1" t="str">
        <f t="shared" si="6"/>
        <v>&gt;</v>
      </c>
      <c r="J7" s="1" t="str">
        <f t="shared" si="7"/>
        <v>&gt;</v>
      </c>
      <c r="K7" s="1" t="str">
        <f t="shared" si="8"/>
        <v>==</v>
      </c>
      <c r="M7" s="10" t="str">
        <f t="shared" si="10"/>
        <v>else if (ug.Trim().Length == 0 &amp;&amp; ano.Trim().Length == 0 &amp;&amp; contrato.Trim().Length &gt; 0 &amp;&amp; codStatus.Trim().Length &gt; 0 &amp;&amp; termoAditivo.Trim().Length == 0) { where = "   "; }</v>
      </c>
      <c r="AA7" s="9" t="str">
        <f t="shared" si="9"/>
        <v xml:space="preserve">WHERE        AND C.nrInstrumentoContratual = @contrato     AND SICP.CODIGO = @codStatus      </v>
      </c>
    </row>
    <row r="8" spans="1:27" x14ac:dyDescent="0.25">
      <c r="A8" s="6">
        <v>0</v>
      </c>
      <c r="B8" s="7">
        <v>0</v>
      </c>
      <c r="C8" s="7">
        <v>1</v>
      </c>
      <c r="D8" s="7">
        <v>1</v>
      </c>
      <c r="E8" s="8">
        <v>1</v>
      </c>
      <c r="G8" s="1" t="str">
        <f t="shared" si="4"/>
        <v>==</v>
      </c>
      <c r="H8" s="1" t="str">
        <f t="shared" si="5"/>
        <v>==</v>
      </c>
      <c r="I8" s="1" t="str">
        <f t="shared" si="6"/>
        <v>&gt;</v>
      </c>
      <c r="J8" s="1" t="str">
        <f t="shared" si="7"/>
        <v>&gt;</v>
      </c>
      <c r="K8" s="1" t="str">
        <f t="shared" si="8"/>
        <v>&gt;</v>
      </c>
      <c r="M8" s="10" t="str">
        <f t="shared" si="10"/>
        <v>else if (ug.Trim().Length == 0 &amp;&amp; ano.Trim().Length == 0 &amp;&amp; contrato.Trim().Length &gt; 0 &amp;&amp; codStatus.Trim().Length &gt; 0 &amp;&amp; termoAditivo.Trim().Length &gt; 0) { where = "   "; }</v>
      </c>
      <c r="AA8" s="9" t="str">
        <f t="shared" si="9"/>
        <v>WHERE        AND C.nrInstrumentoContratual = @contrato     AND SICP.CODIGO = @codStatus     AND nrTermoAditivo = @termoAditivo</v>
      </c>
    </row>
    <row r="9" spans="1:27" x14ac:dyDescent="0.25">
      <c r="A9" s="3">
        <v>0</v>
      </c>
      <c r="B9" s="4">
        <v>1</v>
      </c>
      <c r="C9" s="4">
        <v>0</v>
      </c>
      <c r="D9" s="4">
        <v>0</v>
      </c>
      <c r="E9" s="5">
        <v>0</v>
      </c>
      <c r="G9" s="1" t="str">
        <f t="shared" si="4"/>
        <v>==</v>
      </c>
      <c r="H9" s="1" t="str">
        <f t="shared" si="5"/>
        <v>&gt;</v>
      </c>
      <c r="I9" s="1" t="str">
        <f t="shared" si="6"/>
        <v>==</v>
      </c>
      <c r="J9" s="1" t="str">
        <f t="shared" si="7"/>
        <v>==</v>
      </c>
      <c r="K9" s="1" t="str">
        <f t="shared" si="8"/>
        <v>==</v>
      </c>
      <c r="M9" s="10" t="str">
        <f t="shared" si="10"/>
        <v>else if (ug.Trim().Length == 0 &amp;&amp; ano.Trim().Length &gt; 0 &amp;&amp; contrato.Trim().Length == 0 &amp;&amp; codStatus.Trim().Length == 0 &amp;&amp; termoAditivo.Trim().Length == 0) { where = "   "; }</v>
      </c>
      <c r="AA9" s="9" t="str">
        <f t="shared" si="9"/>
        <v xml:space="preserve">WHERE     AND C.dtAnoInstrumentoContratual = @ano            </v>
      </c>
    </row>
    <row r="10" spans="1:27" x14ac:dyDescent="0.25">
      <c r="A10" s="6">
        <v>0</v>
      </c>
      <c r="B10" s="7">
        <v>1</v>
      </c>
      <c r="C10" s="7">
        <v>0</v>
      </c>
      <c r="D10" s="7">
        <v>0</v>
      </c>
      <c r="E10" s="8">
        <v>1</v>
      </c>
      <c r="G10" s="1" t="str">
        <f t="shared" si="4"/>
        <v>==</v>
      </c>
      <c r="H10" s="1" t="str">
        <f t="shared" si="5"/>
        <v>&gt;</v>
      </c>
      <c r="I10" s="1" t="str">
        <f t="shared" si="6"/>
        <v>==</v>
      </c>
      <c r="J10" s="1" t="str">
        <f t="shared" si="7"/>
        <v>==</v>
      </c>
      <c r="K10" s="1" t="str">
        <f t="shared" si="8"/>
        <v>&gt;</v>
      </c>
      <c r="M10" s="10" t="str">
        <f t="shared" si="10"/>
        <v>else if (ug.Trim().Length == 0 &amp;&amp; ano.Trim().Length &gt; 0 &amp;&amp; contrato.Trim().Length == 0 &amp;&amp; codStatus.Trim().Length == 0 &amp;&amp; termoAditivo.Trim().Length &gt; 0) { where = "   "; }</v>
      </c>
      <c r="AA10" s="9" t="str">
        <f t="shared" si="9"/>
        <v>WHERE     AND C.dtAnoInstrumentoContratual = @ano           AND nrTermoAditivo = @termoAditivo</v>
      </c>
    </row>
    <row r="11" spans="1:27" x14ac:dyDescent="0.25">
      <c r="A11" s="3">
        <v>0</v>
      </c>
      <c r="B11" s="4">
        <v>1</v>
      </c>
      <c r="C11" s="4">
        <v>0</v>
      </c>
      <c r="D11" s="4">
        <v>1</v>
      </c>
      <c r="E11" s="5">
        <v>0</v>
      </c>
      <c r="G11" s="1" t="str">
        <f t="shared" si="4"/>
        <v>==</v>
      </c>
      <c r="H11" s="1" t="str">
        <f t="shared" si="5"/>
        <v>&gt;</v>
      </c>
      <c r="I11" s="1" t="str">
        <f t="shared" si="6"/>
        <v>==</v>
      </c>
      <c r="J11" s="1" t="str">
        <f t="shared" si="7"/>
        <v>&gt;</v>
      </c>
      <c r="K11" s="1" t="str">
        <f t="shared" si="8"/>
        <v>==</v>
      </c>
      <c r="M11" s="10" t="str">
        <f t="shared" si="10"/>
        <v>else if (ug.Trim().Length == 0 &amp;&amp; ano.Trim().Length &gt; 0 &amp;&amp; contrato.Trim().Length == 0 &amp;&amp; codStatus.Trim().Length &gt; 0 &amp;&amp; termoAditivo.Trim().Length == 0) { where = "   "; }</v>
      </c>
      <c r="AA11" s="9" t="str">
        <f t="shared" si="9"/>
        <v xml:space="preserve">WHERE     AND C.dtAnoInstrumentoContratual = @ano        AND SICP.CODIGO = @codStatus      </v>
      </c>
    </row>
    <row r="12" spans="1:27" x14ac:dyDescent="0.25">
      <c r="A12" s="6">
        <v>0</v>
      </c>
      <c r="B12" s="7">
        <v>1</v>
      </c>
      <c r="C12" s="7">
        <v>0</v>
      </c>
      <c r="D12" s="7">
        <v>1</v>
      </c>
      <c r="E12" s="8">
        <v>1</v>
      </c>
      <c r="G12" s="1" t="str">
        <f t="shared" si="4"/>
        <v>==</v>
      </c>
      <c r="H12" s="1" t="str">
        <f t="shared" si="5"/>
        <v>&gt;</v>
      </c>
      <c r="I12" s="1" t="str">
        <f t="shared" si="6"/>
        <v>==</v>
      </c>
      <c r="J12" s="1" t="str">
        <f t="shared" si="7"/>
        <v>&gt;</v>
      </c>
      <c r="K12" s="1" t="str">
        <f t="shared" si="8"/>
        <v>&gt;</v>
      </c>
      <c r="M12" s="10" t="str">
        <f t="shared" si="10"/>
        <v>else if (ug.Trim().Length == 0 &amp;&amp; ano.Trim().Length &gt; 0 &amp;&amp; contrato.Trim().Length == 0 &amp;&amp; codStatus.Trim().Length &gt; 0 &amp;&amp; termoAditivo.Trim().Length &gt; 0) { where = "   "; }</v>
      </c>
      <c r="AA12" s="9" t="str">
        <f t="shared" si="9"/>
        <v>WHERE     AND C.dtAnoInstrumentoContratual = @ano        AND SICP.CODIGO = @codStatus     AND nrTermoAditivo = @termoAditivo</v>
      </c>
    </row>
    <row r="13" spans="1:27" x14ac:dyDescent="0.25">
      <c r="A13" s="3">
        <v>0</v>
      </c>
      <c r="B13" s="4">
        <v>1</v>
      </c>
      <c r="C13" s="4">
        <v>1</v>
      </c>
      <c r="D13" s="4">
        <v>0</v>
      </c>
      <c r="E13" s="5">
        <v>0</v>
      </c>
      <c r="G13" s="1" t="str">
        <f t="shared" si="4"/>
        <v>==</v>
      </c>
      <c r="H13" s="1" t="str">
        <f t="shared" si="5"/>
        <v>&gt;</v>
      </c>
      <c r="I13" s="1" t="str">
        <f t="shared" si="6"/>
        <v>&gt;</v>
      </c>
      <c r="J13" s="1" t="str">
        <f t="shared" si="7"/>
        <v>==</v>
      </c>
      <c r="K13" s="1" t="str">
        <f t="shared" si="8"/>
        <v>==</v>
      </c>
      <c r="M13" s="10" t="str">
        <f t="shared" si="10"/>
        <v>else if (ug.Trim().Length == 0 &amp;&amp; ano.Trim().Length &gt; 0 &amp;&amp; contrato.Trim().Length &gt; 0 &amp;&amp; codStatus.Trim().Length == 0 &amp;&amp; termoAditivo.Trim().Length == 0) { where = "   "; }</v>
      </c>
      <c r="AA13" s="9" t="str">
        <f t="shared" si="9"/>
        <v xml:space="preserve">WHERE     AND C.dtAnoInstrumentoContratual = @ano     AND C.nrInstrumentoContratual = @contrato         </v>
      </c>
    </row>
    <row r="14" spans="1:27" x14ac:dyDescent="0.25">
      <c r="A14" s="6">
        <v>0</v>
      </c>
      <c r="B14" s="7">
        <v>1</v>
      </c>
      <c r="C14" s="7">
        <v>1</v>
      </c>
      <c r="D14" s="7">
        <v>0</v>
      </c>
      <c r="E14" s="8">
        <v>1</v>
      </c>
      <c r="G14" s="1" t="str">
        <f t="shared" si="4"/>
        <v>==</v>
      </c>
      <c r="H14" s="1" t="str">
        <f t="shared" si="5"/>
        <v>&gt;</v>
      </c>
      <c r="I14" s="1" t="str">
        <f t="shared" si="6"/>
        <v>&gt;</v>
      </c>
      <c r="J14" s="1" t="str">
        <f t="shared" si="7"/>
        <v>==</v>
      </c>
      <c r="K14" s="1" t="str">
        <f t="shared" si="8"/>
        <v>&gt;</v>
      </c>
      <c r="M14" s="10" t="str">
        <f t="shared" si="10"/>
        <v>else if (ug.Trim().Length == 0 &amp;&amp; ano.Trim().Length &gt; 0 &amp;&amp; contrato.Trim().Length &gt; 0 &amp;&amp; codStatus.Trim().Length == 0 &amp;&amp; termoAditivo.Trim().Length &gt; 0) { where = "   "; }</v>
      </c>
      <c r="AA14" s="9" t="str">
        <f t="shared" si="9"/>
        <v>WHERE     AND C.dtAnoInstrumentoContratual = @ano     AND C.nrInstrumentoContratual = @contrato        AND nrTermoAditivo = @termoAditivo</v>
      </c>
    </row>
    <row r="15" spans="1:27" x14ac:dyDescent="0.25">
      <c r="A15" s="3">
        <v>0</v>
      </c>
      <c r="B15" s="4">
        <v>1</v>
      </c>
      <c r="C15" s="4">
        <v>1</v>
      </c>
      <c r="D15" s="4">
        <v>1</v>
      </c>
      <c r="E15" s="5">
        <v>0</v>
      </c>
      <c r="G15" s="1" t="str">
        <f t="shared" si="4"/>
        <v>==</v>
      </c>
      <c r="H15" s="1" t="str">
        <f t="shared" si="5"/>
        <v>&gt;</v>
      </c>
      <c r="I15" s="1" t="str">
        <f t="shared" si="6"/>
        <v>&gt;</v>
      </c>
      <c r="J15" s="1" t="str">
        <f t="shared" si="7"/>
        <v>&gt;</v>
      </c>
      <c r="K15" s="1" t="str">
        <f t="shared" si="8"/>
        <v>==</v>
      </c>
      <c r="M15" s="10" t="str">
        <f t="shared" si="10"/>
        <v>else if (ug.Trim().Length == 0 &amp;&amp; ano.Trim().Length &gt; 0 &amp;&amp; contrato.Trim().Length &gt; 0 &amp;&amp; codStatus.Trim().Length &gt; 0 &amp;&amp; termoAditivo.Trim().Length == 0) { where = "   "; }</v>
      </c>
      <c r="AA15" s="9" t="str">
        <f t="shared" si="9"/>
        <v xml:space="preserve">WHERE     AND C.dtAnoInstrumentoContratual = @ano     AND C.nrInstrumentoContratual = @contrato     AND SICP.CODIGO = @codStatus      </v>
      </c>
    </row>
    <row r="16" spans="1:27" x14ac:dyDescent="0.25">
      <c r="A16" s="6">
        <v>0</v>
      </c>
      <c r="B16" s="7">
        <v>1</v>
      </c>
      <c r="C16" s="7">
        <v>1</v>
      </c>
      <c r="D16" s="7">
        <v>1</v>
      </c>
      <c r="E16" s="8">
        <v>1</v>
      </c>
      <c r="G16" s="1" t="str">
        <f t="shared" si="4"/>
        <v>==</v>
      </c>
      <c r="H16" s="1" t="str">
        <f t="shared" si="5"/>
        <v>&gt;</v>
      </c>
      <c r="I16" s="1" t="str">
        <f t="shared" si="6"/>
        <v>&gt;</v>
      </c>
      <c r="J16" s="1" t="str">
        <f t="shared" si="7"/>
        <v>&gt;</v>
      </c>
      <c r="K16" s="1" t="str">
        <f t="shared" si="8"/>
        <v>&gt;</v>
      </c>
      <c r="M16" s="10" t="str">
        <f t="shared" si="10"/>
        <v>else if (ug.Trim().Length == 0 &amp;&amp; ano.Trim().Length &gt; 0 &amp;&amp; contrato.Trim().Length &gt; 0 &amp;&amp; codStatus.Trim().Length &gt; 0 &amp;&amp; termoAditivo.Trim().Length &gt; 0) { where = "   "; }</v>
      </c>
      <c r="AA16" s="9" t="str">
        <f t="shared" si="9"/>
        <v>WHERE     AND C.dtAnoInstrumentoContratual = @ano     AND C.nrInstrumentoContratual = @contrato     AND SICP.CODIGO = @codStatus     AND nrTermoAditivo = @termoAditivo</v>
      </c>
    </row>
    <row r="17" spans="1:27" x14ac:dyDescent="0.25">
      <c r="A17" s="3">
        <v>1</v>
      </c>
      <c r="B17" s="4">
        <v>0</v>
      </c>
      <c r="C17" s="4">
        <v>0</v>
      </c>
      <c r="D17" s="4">
        <v>0</v>
      </c>
      <c r="E17" s="5">
        <v>0</v>
      </c>
      <c r="G17" s="1" t="str">
        <f t="shared" ref="G17:G32" si="11">IF(A17=0,"==","&gt;")</f>
        <v>&gt;</v>
      </c>
      <c r="H17" s="1" t="str">
        <f t="shared" ref="H17:H32" si="12">IF(B17=0,"==","&gt;")</f>
        <v>==</v>
      </c>
      <c r="I17" s="1" t="str">
        <f t="shared" ref="I17:I32" si="13">IF(C17=0,"==","&gt;")</f>
        <v>==</v>
      </c>
      <c r="J17" s="1" t="str">
        <f t="shared" ref="J17:J32" si="14">IF(D17=0,"==","&gt;")</f>
        <v>==</v>
      </c>
      <c r="K17" s="1" t="str">
        <f t="shared" ref="K17:K32" si="15">IF(E17=0,"==","&gt;")</f>
        <v>==</v>
      </c>
      <c r="M17" s="10" t="str">
        <f t="shared" si="10"/>
        <v>else if (ug.Trim().Length &gt; 0 &amp;&amp; ano.Trim().Length == 0 &amp;&amp; contrato.Trim().Length == 0 &amp;&amp; codStatus.Trim().Length == 0 &amp;&amp; termoAditivo.Trim().Length == 0) { where = "   "; }</v>
      </c>
      <c r="AA17" s="9" t="str">
        <f t="shared" si="9"/>
        <v xml:space="preserve">WHERE  C.cdUnidadeGestora = @ug             </v>
      </c>
    </row>
    <row r="18" spans="1:27" x14ac:dyDescent="0.25">
      <c r="A18" s="6">
        <v>1</v>
      </c>
      <c r="B18" s="7">
        <v>0</v>
      </c>
      <c r="C18" s="7">
        <v>0</v>
      </c>
      <c r="D18" s="7">
        <v>0</v>
      </c>
      <c r="E18" s="8">
        <v>1</v>
      </c>
      <c r="G18" s="1" t="str">
        <f t="shared" si="11"/>
        <v>&gt;</v>
      </c>
      <c r="H18" s="1" t="str">
        <f t="shared" si="12"/>
        <v>==</v>
      </c>
      <c r="I18" s="1" t="str">
        <f t="shared" si="13"/>
        <v>==</v>
      </c>
      <c r="J18" s="1" t="str">
        <f t="shared" si="14"/>
        <v>==</v>
      </c>
      <c r="K18" s="1" t="str">
        <f t="shared" si="15"/>
        <v>&gt;</v>
      </c>
      <c r="M18" s="10" t="str">
        <f t="shared" si="10"/>
        <v>else if (ug.Trim().Length &gt; 0 &amp;&amp; ano.Trim().Length == 0 &amp;&amp; contrato.Trim().Length == 0 &amp;&amp; codStatus.Trim().Length == 0 &amp;&amp; termoAditivo.Trim().Length &gt; 0) { where = "   "; }</v>
      </c>
      <c r="AA18" s="9" t="str">
        <f t="shared" si="9"/>
        <v>WHERE  C.cdUnidadeGestora = @ug            AND nrTermoAditivo = @termoAditivo</v>
      </c>
    </row>
    <row r="19" spans="1:27" x14ac:dyDescent="0.25">
      <c r="A19" s="3">
        <v>1</v>
      </c>
      <c r="B19" s="4">
        <v>0</v>
      </c>
      <c r="C19" s="4">
        <v>0</v>
      </c>
      <c r="D19" s="4">
        <v>1</v>
      </c>
      <c r="E19" s="5">
        <v>0</v>
      </c>
      <c r="G19" s="1" t="str">
        <f t="shared" si="11"/>
        <v>&gt;</v>
      </c>
      <c r="H19" s="1" t="str">
        <f t="shared" si="12"/>
        <v>==</v>
      </c>
      <c r="I19" s="1" t="str">
        <f t="shared" si="13"/>
        <v>==</v>
      </c>
      <c r="J19" s="1" t="str">
        <f t="shared" si="14"/>
        <v>&gt;</v>
      </c>
      <c r="K19" s="1" t="str">
        <f t="shared" si="15"/>
        <v>==</v>
      </c>
      <c r="M19" s="10" t="str">
        <f t="shared" si="10"/>
        <v>else if (ug.Trim().Length &gt; 0 &amp;&amp; ano.Trim().Length == 0 &amp;&amp; contrato.Trim().Length == 0 &amp;&amp; codStatus.Trim().Length &gt; 0 &amp;&amp; termoAditivo.Trim().Length == 0) { where = "   "; }</v>
      </c>
      <c r="AA19" s="9" t="str">
        <f t="shared" si="9"/>
        <v xml:space="preserve">WHERE  C.cdUnidadeGestora = @ug         AND SICP.CODIGO = @codStatus      </v>
      </c>
    </row>
    <row r="20" spans="1:27" x14ac:dyDescent="0.25">
      <c r="A20" s="6">
        <v>1</v>
      </c>
      <c r="B20" s="7">
        <v>0</v>
      </c>
      <c r="C20" s="7">
        <v>0</v>
      </c>
      <c r="D20" s="7">
        <v>1</v>
      </c>
      <c r="E20" s="8">
        <v>1</v>
      </c>
      <c r="G20" s="1" t="str">
        <f t="shared" si="11"/>
        <v>&gt;</v>
      </c>
      <c r="H20" s="1" t="str">
        <f t="shared" si="12"/>
        <v>==</v>
      </c>
      <c r="I20" s="1" t="str">
        <f t="shared" si="13"/>
        <v>==</v>
      </c>
      <c r="J20" s="1" t="str">
        <f t="shared" si="14"/>
        <v>&gt;</v>
      </c>
      <c r="K20" s="1" t="str">
        <f t="shared" si="15"/>
        <v>&gt;</v>
      </c>
      <c r="M20" s="10" t="str">
        <f t="shared" si="10"/>
        <v>else if (ug.Trim().Length &gt; 0 &amp;&amp; ano.Trim().Length == 0 &amp;&amp; contrato.Trim().Length == 0 &amp;&amp; codStatus.Trim().Length &gt; 0 &amp;&amp; termoAditivo.Trim().Length &gt; 0) { where = "   "; }</v>
      </c>
      <c r="AA20" s="9" t="str">
        <f t="shared" si="9"/>
        <v>WHERE  C.cdUnidadeGestora = @ug         AND SICP.CODIGO = @codStatus     AND nrTermoAditivo = @termoAditivo</v>
      </c>
    </row>
    <row r="21" spans="1:27" x14ac:dyDescent="0.25">
      <c r="A21" s="3">
        <v>1</v>
      </c>
      <c r="B21" s="4">
        <v>0</v>
      </c>
      <c r="C21" s="4">
        <v>1</v>
      </c>
      <c r="D21" s="4">
        <v>0</v>
      </c>
      <c r="E21" s="5">
        <v>0</v>
      </c>
      <c r="G21" s="1" t="str">
        <f t="shared" si="11"/>
        <v>&gt;</v>
      </c>
      <c r="H21" s="1" t="str">
        <f t="shared" si="12"/>
        <v>==</v>
      </c>
      <c r="I21" s="1" t="str">
        <f t="shared" si="13"/>
        <v>&gt;</v>
      </c>
      <c r="J21" s="1" t="str">
        <f t="shared" si="14"/>
        <v>==</v>
      </c>
      <c r="K21" s="1" t="str">
        <f t="shared" si="15"/>
        <v>==</v>
      </c>
      <c r="M21" s="10" t="str">
        <f t="shared" si="10"/>
        <v>else if (ug.Trim().Length &gt; 0 &amp;&amp; ano.Trim().Length == 0 &amp;&amp; contrato.Trim().Length &gt; 0 &amp;&amp; codStatus.Trim().Length == 0 &amp;&amp; termoAditivo.Trim().Length == 0) { where = "   "; }</v>
      </c>
      <c r="AA21" s="9" t="str">
        <f t="shared" si="9"/>
        <v xml:space="preserve">WHERE  C.cdUnidadeGestora = @ug      AND C.nrInstrumentoContratual = @contrato         </v>
      </c>
    </row>
    <row r="22" spans="1:27" x14ac:dyDescent="0.25">
      <c r="A22" s="6">
        <v>1</v>
      </c>
      <c r="B22" s="7">
        <v>0</v>
      </c>
      <c r="C22" s="7">
        <v>1</v>
      </c>
      <c r="D22" s="7">
        <v>0</v>
      </c>
      <c r="E22" s="8">
        <v>1</v>
      </c>
      <c r="G22" s="1" t="str">
        <f t="shared" si="11"/>
        <v>&gt;</v>
      </c>
      <c r="H22" s="1" t="str">
        <f t="shared" si="12"/>
        <v>==</v>
      </c>
      <c r="I22" s="1" t="str">
        <f t="shared" si="13"/>
        <v>&gt;</v>
      </c>
      <c r="J22" s="1" t="str">
        <f t="shared" si="14"/>
        <v>==</v>
      </c>
      <c r="K22" s="1" t="str">
        <f t="shared" si="15"/>
        <v>&gt;</v>
      </c>
      <c r="M22" s="10" t="str">
        <f t="shared" si="10"/>
        <v>else if (ug.Trim().Length &gt; 0 &amp;&amp; ano.Trim().Length == 0 &amp;&amp; contrato.Trim().Length &gt; 0 &amp;&amp; codStatus.Trim().Length == 0 &amp;&amp; termoAditivo.Trim().Length &gt; 0) { where = "   "; }</v>
      </c>
      <c r="AA22" s="9" t="str">
        <f t="shared" si="9"/>
        <v>WHERE  C.cdUnidadeGestora = @ug      AND C.nrInstrumentoContratual = @contrato        AND nrTermoAditivo = @termoAditivo</v>
      </c>
    </row>
    <row r="23" spans="1:27" x14ac:dyDescent="0.25">
      <c r="A23" s="3">
        <v>1</v>
      </c>
      <c r="B23" s="4">
        <v>0</v>
      </c>
      <c r="C23" s="4">
        <v>1</v>
      </c>
      <c r="D23" s="4">
        <v>1</v>
      </c>
      <c r="E23" s="5">
        <v>0</v>
      </c>
      <c r="G23" s="1" t="str">
        <f t="shared" si="11"/>
        <v>&gt;</v>
      </c>
      <c r="H23" s="1" t="str">
        <f t="shared" si="12"/>
        <v>==</v>
      </c>
      <c r="I23" s="1" t="str">
        <f t="shared" si="13"/>
        <v>&gt;</v>
      </c>
      <c r="J23" s="1" t="str">
        <f t="shared" si="14"/>
        <v>&gt;</v>
      </c>
      <c r="K23" s="1" t="str">
        <f t="shared" si="15"/>
        <v>==</v>
      </c>
      <c r="M23" s="10" t="str">
        <f t="shared" si="10"/>
        <v>else if (ug.Trim().Length &gt; 0 &amp;&amp; ano.Trim().Length == 0 &amp;&amp; contrato.Trim().Length &gt; 0 &amp;&amp; codStatus.Trim().Length &gt; 0 &amp;&amp; termoAditivo.Trim().Length == 0) { where = "   "; }</v>
      </c>
      <c r="AA23" s="9" t="str">
        <f t="shared" si="9"/>
        <v xml:space="preserve">WHERE  C.cdUnidadeGestora = @ug      AND C.nrInstrumentoContratual = @contrato     AND SICP.CODIGO = @codStatus      </v>
      </c>
    </row>
    <row r="24" spans="1:27" x14ac:dyDescent="0.25">
      <c r="A24" s="6">
        <v>1</v>
      </c>
      <c r="B24" s="7">
        <v>0</v>
      </c>
      <c r="C24" s="7">
        <v>1</v>
      </c>
      <c r="D24" s="7">
        <v>1</v>
      </c>
      <c r="E24" s="8">
        <v>1</v>
      </c>
      <c r="G24" s="1" t="str">
        <f t="shared" si="11"/>
        <v>&gt;</v>
      </c>
      <c r="H24" s="1" t="str">
        <f t="shared" si="12"/>
        <v>==</v>
      </c>
      <c r="I24" s="1" t="str">
        <f t="shared" si="13"/>
        <v>&gt;</v>
      </c>
      <c r="J24" s="1" t="str">
        <f t="shared" si="14"/>
        <v>&gt;</v>
      </c>
      <c r="K24" s="1" t="str">
        <f t="shared" si="15"/>
        <v>&gt;</v>
      </c>
      <c r="M24" s="10" t="str">
        <f t="shared" si="10"/>
        <v>else if (ug.Trim().Length &gt; 0 &amp;&amp; ano.Trim().Length == 0 &amp;&amp; contrato.Trim().Length &gt; 0 &amp;&amp; codStatus.Trim().Length &gt; 0 &amp;&amp; termoAditivo.Trim().Length &gt; 0) { where = "   "; }</v>
      </c>
      <c r="AA24" s="9" t="str">
        <f t="shared" si="9"/>
        <v>WHERE  C.cdUnidadeGestora = @ug      AND C.nrInstrumentoContratual = @contrato     AND SICP.CODIGO = @codStatus     AND nrTermoAditivo = @termoAditivo</v>
      </c>
    </row>
    <row r="25" spans="1:27" x14ac:dyDescent="0.25">
      <c r="A25" s="3">
        <v>1</v>
      </c>
      <c r="B25" s="4">
        <v>1</v>
      </c>
      <c r="C25" s="4">
        <v>0</v>
      </c>
      <c r="D25" s="4">
        <v>0</v>
      </c>
      <c r="E25" s="5">
        <v>0</v>
      </c>
      <c r="G25" s="1" t="str">
        <f t="shared" si="11"/>
        <v>&gt;</v>
      </c>
      <c r="H25" s="1" t="str">
        <f t="shared" si="12"/>
        <v>&gt;</v>
      </c>
      <c r="I25" s="1" t="str">
        <f t="shared" si="13"/>
        <v>==</v>
      </c>
      <c r="J25" s="1" t="str">
        <f t="shared" si="14"/>
        <v>==</v>
      </c>
      <c r="K25" s="1" t="str">
        <f t="shared" si="15"/>
        <v>==</v>
      </c>
      <c r="M25" s="10" t="str">
        <f t="shared" si="10"/>
        <v>else if (ug.Trim().Length &gt; 0 &amp;&amp; ano.Trim().Length &gt; 0 &amp;&amp; contrato.Trim().Length == 0 &amp;&amp; codStatus.Trim().Length == 0 &amp;&amp; termoAditivo.Trim().Length == 0) { where = "   "; }</v>
      </c>
      <c r="AA25" s="9" t="str">
        <f t="shared" si="9"/>
        <v xml:space="preserve">WHERE  C.cdUnidadeGestora = @ug   AND C.dtAnoInstrumentoContratual = @ano            </v>
      </c>
    </row>
    <row r="26" spans="1:27" x14ac:dyDescent="0.25">
      <c r="A26" s="6">
        <v>1</v>
      </c>
      <c r="B26" s="7">
        <v>1</v>
      </c>
      <c r="C26" s="7">
        <v>0</v>
      </c>
      <c r="D26" s="7">
        <v>0</v>
      </c>
      <c r="E26" s="8">
        <v>1</v>
      </c>
      <c r="G26" s="1" t="str">
        <f t="shared" si="11"/>
        <v>&gt;</v>
      </c>
      <c r="H26" s="1" t="str">
        <f t="shared" si="12"/>
        <v>&gt;</v>
      </c>
      <c r="I26" s="1" t="str">
        <f t="shared" si="13"/>
        <v>==</v>
      </c>
      <c r="J26" s="1" t="str">
        <f t="shared" si="14"/>
        <v>==</v>
      </c>
      <c r="K26" s="1" t="str">
        <f t="shared" si="15"/>
        <v>&gt;</v>
      </c>
      <c r="M26" s="10" t="str">
        <f t="shared" si="10"/>
        <v>else if (ug.Trim().Length &gt; 0 &amp;&amp; ano.Trim().Length &gt; 0 &amp;&amp; contrato.Trim().Length == 0 &amp;&amp; codStatus.Trim().Length == 0 &amp;&amp; termoAditivo.Trim().Length &gt; 0) { where = "   "; }</v>
      </c>
      <c r="AA26" s="9" t="str">
        <f t="shared" si="9"/>
        <v>WHERE  C.cdUnidadeGestora = @ug   AND C.dtAnoInstrumentoContratual = @ano           AND nrTermoAditivo = @termoAditivo</v>
      </c>
    </row>
    <row r="27" spans="1:27" x14ac:dyDescent="0.25">
      <c r="A27" s="3">
        <v>1</v>
      </c>
      <c r="B27" s="4">
        <v>1</v>
      </c>
      <c r="C27" s="4">
        <v>0</v>
      </c>
      <c r="D27" s="4">
        <v>1</v>
      </c>
      <c r="E27" s="5">
        <v>0</v>
      </c>
      <c r="G27" s="1" t="str">
        <f t="shared" si="11"/>
        <v>&gt;</v>
      </c>
      <c r="H27" s="1" t="str">
        <f t="shared" si="12"/>
        <v>&gt;</v>
      </c>
      <c r="I27" s="1" t="str">
        <f t="shared" si="13"/>
        <v>==</v>
      </c>
      <c r="J27" s="1" t="str">
        <f t="shared" si="14"/>
        <v>&gt;</v>
      </c>
      <c r="K27" s="1" t="str">
        <f t="shared" si="15"/>
        <v>==</v>
      </c>
      <c r="M27" s="10" t="str">
        <f t="shared" si="10"/>
        <v>else if (ug.Trim().Length &gt; 0 &amp;&amp; ano.Trim().Length &gt; 0 &amp;&amp; contrato.Trim().Length == 0 &amp;&amp; codStatus.Trim().Length &gt; 0 &amp;&amp; termoAditivo.Trim().Length == 0) { where = "   "; }</v>
      </c>
      <c r="AA27" s="9" t="str">
        <f t="shared" si="9"/>
        <v xml:space="preserve">WHERE  C.cdUnidadeGestora = @ug   AND C.dtAnoInstrumentoContratual = @ano        AND SICP.CODIGO = @codStatus      </v>
      </c>
    </row>
    <row r="28" spans="1:27" x14ac:dyDescent="0.25">
      <c r="A28" s="6">
        <v>1</v>
      </c>
      <c r="B28" s="7">
        <v>1</v>
      </c>
      <c r="C28" s="7">
        <v>0</v>
      </c>
      <c r="D28" s="7">
        <v>1</v>
      </c>
      <c r="E28" s="8">
        <v>1</v>
      </c>
      <c r="G28" s="1" t="str">
        <f t="shared" si="11"/>
        <v>&gt;</v>
      </c>
      <c r="H28" s="1" t="str">
        <f t="shared" si="12"/>
        <v>&gt;</v>
      </c>
      <c r="I28" s="1" t="str">
        <f t="shared" si="13"/>
        <v>==</v>
      </c>
      <c r="J28" s="1" t="str">
        <f t="shared" si="14"/>
        <v>&gt;</v>
      </c>
      <c r="K28" s="1" t="str">
        <f t="shared" si="15"/>
        <v>&gt;</v>
      </c>
      <c r="M28" s="10" t="str">
        <f t="shared" si="10"/>
        <v>else if (ug.Trim().Length &gt; 0 &amp;&amp; ano.Trim().Length &gt; 0 &amp;&amp; contrato.Trim().Length == 0 &amp;&amp; codStatus.Trim().Length &gt; 0 &amp;&amp; termoAditivo.Trim().Length &gt; 0) { where = "   "; }</v>
      </c>
      <c r="AA28" s="9" t="str">
        <f t="shared" si="9"/>
        <v>WHERE  C.cdUnidadeGestora = @ug   AND C.dtAnoInstrumentoContratual = @ano        AND SICP.CODIGO = @codStatus     AND nrTermoAditivo = @termoAditivo</v>
      </c>
    </row>
    <row r="29" spans="1:27" x14ac:dyDescent="0.25">
      <c r="A29" s="3">
        <v>1</v>
      </c>
      <c r="B29" s="4">
        <v>1</v>
      </c>
      <c r="C29" s="4">
        <v>1</v>
      </c>
      <c r="D29" s="4">
        <v>0</v>
      </c>
      <c r="E29" s="5">
        <v>0</v>
      </c>
      <c r="G29" s="1" t="str">
        <f t="shared" si="11"/>
        <v>&gt;</v>
      </c>
      <c r="H29" s="1" t="str">
        <f t="shared" si="12"/>
        <v>&gt;</v>
      </c>
      <c r="I29" s="1" t="str">
        <f t="shared" si="13"/>
        <v>&gt;</v>
      </c>
      <c r="J29" s="1" t="str">
        <f t="shared" si="14"/>
        <v>==</v>
      </c>
      <c r="K29" s="1" t="str">
        <f t="shared" si="15"/>
        <v>==</v>
      </c>
      <c r="M29" s="10" t="str">
        <f t="shared" si="10"/>
        <v>else if (ug.Trim().Length &gt; 0 &amp;&amp; ano.Trim().Length &gt; 0 &amp;&amp; contrato.Trim().Length &gt; 0 &amp;&amp; codStatus.Trim().Length == 0 &amp;&amp; termoAditivo.Trim().Length == 0) { where = "   "; }</v>
      </c>
      <c r="AA29" s="9" t="str">
        <f t="shared" si="9"/>
        <v xml:space="preserve">WHERE  C.cdUnidadeGestora = @ug   AND C.dtAnoInstrumentoContratual = @ano     AND C.nrInstrumentoContratual = @contrato         </v>
      </c>
    </row>
    <row r="30" spans="1:27" x14ac:dyDescent="0.25">
      <c r="A30" s="6">
        <v>1</v>
      </c>
      <c r="B30" s="7">
        <v>1</v>
      </c>
      <c r="C30" s="7">
        <v>1</v>
      </c>
      <c r="D30" s="7">
        <v>0</v>
      </c>
      <c r="E30" s="8">
        <v>1</v>
      </c>
      <c r="G30" s="1" t="str">
        <f t="shared" si="11"/>
        <v>&gt;</v>
      </c>
      <c r="H30" s="1" t="str">
        <f t="shared" si="12"/>
        <v>&gt;</v>
      </c>
      <c r="I30" s="1" t="str">
        <f t="shared" si="13"/>
        <v>&gt;</v>
      </c>
      <c r="J30" s="1" t="str">
        <f t="shared" si="14"/>
        <v>==</v>
      </c>
      <c r="K30" s="1" t="str">
        <f t="shared" si="15"/>
        <v>&gt;</v>
      </c>
      <c r="M30" s="10" t="str">
        <f t="shared" si="10"/>
        <v>else if (ug.Trim().Length &gt; 0 &amp;&amp; ano.Trim().Length &gt; 0 &amp;&amp; contrato.Trim().Length &gt; 0 &amp;&amp; codStatus.Trim().Length == 0 &amp;&amp; termoAditivo.Trim().Length &gt; 0) { where = "   "; }</v>
      </c>
      <c r="AA30" s="9" t="str">
        <f t="shared" si="9"/>
        <v>WHERE  C.cdUnidadeGestora = @ug   AND C.dtAnoInstrumentoContratual = @ano     AND C.nrInstrumentoContratual = @contrato        AND nrTermoAditivo = @termoAditivo</v>
      </c>
    </row>
    <row r="31" spans="1:27" x14ac:dyDescent="0.25">
      <c r="A31" s="3">
        <v>1</v>
      </c>
      <c r="B31" s="4">
        <v>1</v>
      </c>
      <c r="C31" s="4">
        <v>1</v>
      </c>
      <c r="D31" s="4">
        <v>1</v>
      </c>
      <c r="E31" s="5">
        <v>0</v>
      </c>
      <c r="G31" s="1" t="str">
        <f t="shared" si="11"/>
        <v>&gt;</v>
      </c>
      <c r="H31" s="1" t="str">
        <f t="shared" si="12"/>
        <v>&gt;</v>
      </c>
      <c r="I31" s="1" t="str">
        <f t="shared" si="13"/>
        <v>&gt;</v>
      </c>
      <c r="J31" s="1" t="str">
        <f t="shared" si="14"/>
        <v>&gt;</v>
      </c>
      <c r="K31" s="1" t="str">
        <f t="shared" si="15"/>
        <v>==</v>
      </c>
      <c r="M31" s="10" t="str">
        <f t="shared" si="10"/>
        <v>else if (ug.Trim().Length &gt; 0 &amp;&amp; ano.Trim().Length &gt; 0 &amp;&amp; contrato.Trim().Length &gt; 0 &amp;&amp; codStatus.Trim().Length &gt; 0 &amp;&amp; termoAditivo.Trim().Length == 0) { where = "   "; }</v>
      </c>
      <c r="AA31" s="9" t="str">
        <f t="shared" si="9"/>
        <v xml:space="preserve">WHERE  C.cdUnidadeGestora = @ug   AND C.dtAnoInstrumentoContratual = @ano     AND C.nrInstrumentoContratual = @contrato     AND SICP.CODIGO = @codStatus      </v>
      </c>
    </row>
    <row r="32" spans="1:27" x14ac:dyDescent="0.25">
      <c r="A32" s="6">
        <v>1</v>
      </c>
      <c r="B32" s="7">
        <v>1</v>
      </c>
      <c r="C32" s="7">
        <v>1</v>
      </c>
      <c r="D32" s="7">
        <v>1</v>
      </c>
      <c r="E32" s="8">
        <v>1</v>
      </c>
      <c r="G32" s="1" t="str">
        <f t="shared" si="11"/>
        <v>&gt;</v>
      </c>
      <c r="H32" s="1" t="str">
        <f t="shared" si="12"/>
        <v>&gt;</v>
      </c>
      <c r="I32" s="1" t="str">
        <f t="shared" si="13"/>
        <v>&gt;</v>
      </c>
      <c r="J32" s="1" t="str">
        <f t="shared" si="14"/>
        <v>&gt;</v>
      </c>
      <c r="K32" s="1" t="str">
        <f t="shared" si="15"/>
        <v>&gt;</v>
      </c>
      <c r="M32" s="10" t="str">
        <f t="shared" si="10"/>
        <v>else if (ug.Trim().Length &gt; 0 &amp;&amp; ano.Trim().Length &gt; 0 &amp;&amp; contrato.Trim().Length &gt; 0 &amp;&amp; codStatus.Trim().Length &gt; 0 &amp;&amp; termoAditivo.Trim().Length &gt; 0) { where = "   "; }</v>
      </c>
      <c r="AA32" s="9" t="str">
        <f t="shared" si="9"/>
        <v>WHERE  C.cdUnidadeGestora = @ug   AND C.dtAnoInstrumentoContratual = @ano     AND C.nrInstrumentoContratual = @contrato     AND SICP.CODIGO = @codStatus     AND nrTermoAditivo = @termoAditivo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429DD-43AA-4D0C-B30C-402E1A1814EC}">
  <dimension ref="A1:D33"/>
  <sheetViews>
    <sheetView tabSelected="1" workbookViewId="0">
      <selection activeCell="D1" sqref="D1:D32"/>
    </sheetView>
  </sheetViews>
  <sheetFormatPr defaultRowHeight="15" x14ac:dyDescent="0.25"/>
  <sheetData>
    <row r="1" spans="1:4" x14ac:dyDescent="0.25">
      <c r="A1" s="12" t="s">
        <v>0</v>
      </c>
      <c r="D1" s="10" t="str">
        <f>_xlfn.CONCAT("if (ug.Trim().Length == 0 &amp;&amp; ano.Trim().Length == 0 &amp;&amp; contrato.Trim().Length == 0 &amp;&amp; codStatus.Trim().Length == 0 &amp;&amp; termoAditivo.Trim().Length == 0) { where = ""  ",A1," ""; }")</f>
        <v>if (ug.Trim().Length == 0 &amp;&amp; ano.Trim().Length == 0 &amp;&amp; contrato.Trim().Length == 0 &amp;&amp; codStatus.Trim().Length == 0 &amp;&amp; termoAditivo.Trim().Length == 0) { where = "  WHERE                "; }</v>
      </c>
    </row>
    <row r="2" spans="1:4" x14ac:dyDescent="0.25">
      <c r="A2" s="12" t="s">
        <v>1</v>
      </c>
      <c r="D2" s="10" t="str">
        <f>_xlfn.CONCAT("else if (ug.Trim().Length == 0 &amp;&amp; ano.Trim().Length == 0 &amp;&amp; contrato.Trim().Length == 0 &amp;&amp; codStatus.Trim().Length == 0 &amp;&amp; termoAditivo.Trim().Length &gt; 0) { where = ""  ",A2," ""; }")</f>
        <v>else if (ug.Trim().Length == 0 &amp;&amp; ano.Trim().Length == 0 &amp;&amp; contrato.Trim().Length == 0 &amp;&amp; codStatus.Trim().Length == 0 &amp;&amp; termoAditivo.Trim().Length &gt; 0) { where = "  WHERE  nrTermoAditivo = @termoAditivo "; }</v>
      </c>
    </row>
    <row r="3" spans="1:4" x14ac:dyDescent="0.25">
      <c r="A3" s="12" t="s">
        <v>2</v>
      </c>
      <c r="D3" s="10" t="str">
        <f>_xlfn.CONCAT("else if (ug.Trim().Length == 0 &amp;&amp; ano.Trim().Length == 0 &amp;&amp; contrato.Trim().Length == 0 &amp;&amp; codStatus.Trim().Length &gt; 0 &amp;&amp; termoAditivo.Trim().Length == 0) { where = ""  ",A3," ""; }")</f>
        <v>else if (ug.Trim().Length == 0 &amp;&amp; ano.Trim().Length == 0 &amp;&amp; contrato.Trim().Length == 0 &amp;&amp; codStatus.Trim().Length &gt; 0 &amp;&amp; termoAditivo.Trim().Length == 0) { where = "  WHERE  CODIGO = @codStatus       "; }</v>
      </c>
    </row>
    <row r="4" spans="1:4" x14ac:dyDescent="0.25">
      <c r="A4" s="12" t="s">
        <v>3</v>
      </c>
      <c r="D4" s="10" t="str">
        <f>_xlfn.CONCAT("else if (ug.Trim().Length == 0 &amp;&amp; ano.Trim().Length == 0 &amp;&amp; contrato.Trim().Length == 0 &amp;&amp; codStatus.Trim().Length &gt; 0 &amp;&amp; termoAditivo.Trim().Length &gt; 0) { where = ""  ",A4," ""; }")</f>
        <v>else if (ug.Trim().Length == 0 &amp;&amp; ano.Trim().Length == 0 &amp;&amp; contrato.Trim().Length == 0 &amp;&amp; codStatus.Trim().Length &gt; 0 &amp;&amp; termoAditivo.Trim().Length &gt; 0) { where = "  WHERE  CODIGO = @codStatus     AND nrTermoAditivo = @termoAditivo "; }</v>
      </c>
    </row>
    <row r="5" spans="1:4" x14ac:dyDescent="0.25">
      <c r="A5" s="12" t="s">
        <v>4</v>
      </c>
      <c r="D5" s="10" t="str">
        <f>_xlfn.CONCAT("else if (ug.Trim().Length == 0 &amp;&amp; ano.Trim().Length == 0 &amp;&amp; contrato.Trim().Length &gt; 0 &amp;&amp; codStatus.Trim().Length == 0 &amp;&amp; termoAditivo.Trim().Length == 0) { where = ""  ",A5," ""; }")</f>
        <v>else if (ug.Trim().Length == 0 &amp;&amp; ano.Trim().Length == 0 &amp;&amp; contrato.Trim().Length &gt; 0 &amp;&amp; codStatus.Trim().Length == 0 &amp;&amp; termoAditivo.Trim().Length == 0) { where = "  WHERE  nrInstrumentoContratual = @contrato          "; }</v>
      </c>
    </row>
    <row r="6" spans="1:4" x14ac:dyDescent="0.25">
      <c r="A6" s="12" t="s">
        <v>5</v>
      </c>
      <c r="D6" s="10" t="str">
        <f>_xlfn.CONCAT("else if (ug.Trim().Length == 0 &amp;&amp; ano.Trim().Length == 0 &amp;&amp; contrato.Trim().Length &gt; 0 &amp;&amp; codStatus.Trim().Length == 0 &amp;&amp; termoAditivo.Trim().Length &gt; 0) { where = ""  ",A6," ""; }")</f>
        <v>else if (ug.Trim().Length == 0 &amp;&amp; ano.Trim().Length == 0 &amp;&amp; contrato.Trim().Length &gt; 0 &amp;&amp; codStatus.Trim().Length == 0 &amp;&amp; termoAditivo.Trim().Length &gt; 0) { where = "  WHERE  nrInstrumentoContratual = @contrato        AND nrTermoAditivo = @termoAditivo "; }</v>
      </c>
    </row>
    <row r="7" spans="1:4" x14ac:dyDescent="0.25">
      <c r="A7" s="12" t="s">
        <v>10</v>
      </c>
      <c r="D7" s="10" t="str">
        <f>_xlfn.CONCAT("else if (ug.Trim().Length == 0 &amp;&amp; ano.Trim().Length == 0 &amp;&amp; contrato.Trim().Length &gt; 0 &amp;&amp; codStatus.Trim().Length &gt; 0 &amp;&amp; termoAditivo.Trim().Length == 0) { where = ""  ",A7," ""; }")</f>
        <v>else if (ug.Trim().Length == 0 &amp;&amp; ano.Trim().Length == 0 &amp;&amp; contrato.Trim().Length &gt; 0 &amp;&amp; codStatus.Trim().Length &gt; 0 &amp;&amp; termoAditivo.Trim().Length == 0) { where = "  WHERE  nrInstrumentoContratual = @contrato     AND COALESCE(SIC.CODIGO, -1) = @codStatus       "; }</v>
      </c>
    </row>
    <row r="8" spans="1:4" x14ac:dyDescent="0.25">
      <c r="A8" s="12" t="s">
        <v>11</v>
      </c>
      <c r="D8" s="10" t="str">
        <f>_xlfn.CONCAT("else if (ug.Trim().Length == 0 &amp;&amp; ano.Trim().Length == 0 &amp;&amp; contrato.Trim().Length &gt; 0 &amp;&amp; codStatus.Trim().Length &gt; 0 &amp;&amp; termoAditivo.Trim().Length &gt; 0) { where = ""  ",A8," ""; }")</f>
        <v>else if (ug.Trim().Length == 0 &amp;&amp; ano.Trim().Length == 0 &amp;&amp; contrato.Trim().Length &gt; 0 &amp;&amp; codStatus.Trim().Length &gt; 0 &amp;&amp; termoAditivo.Trim().Length &gt; 0) { where = "  WHERE  nrInstrumentoContratual = @contrato     AND COALESCE(SIC.CODIGO, -1) = @codStatus     AND nrTermoAditivo = @termoAditivo "; }</v>
      </c>
    </row>
    <row r="9" spans="1:4" x14ac:dyDescent="0.25">
      <c r="A9" s="12" t="s">
        <v>6</v>
      </c>
      <c r="D9" s="10" t="str">
        <f>_xlfn.CONCAT("else if (ug.Trim().Length == 0 &amp;&amp; ano.Trim().Length &gt; 0 &amp;&amp; contrato.Trim().Length == 0 &amp;&amp; codStatus.Trim().Length == 0 &amp;&amp; termoAditivo.Trim().Length == 0) { where = ""  ",A9," ""; }")</f>
        <v>else if (ug.Trim().Length == 0 &amp;&amp; ano.Trim().Length &gt; 0 &amp;&amp; contrato.Trim().Length == 0 &amp;&amp; codStatus.Trim().Length == 0 &amp;&amp; termoAditivo.Trim().Length == 0) { where = "  WHERE  dtAnoInstrumentoContratual = @ano             "; }</v>
      </c>
    </row>
    <row r="10" spans="1:4" x14ac:dyDescent="0.25">
      <c r="A10" s="12" t="s">
        <v>7</v>
      </c>
      <c r="D10" s="10" t="str">
        <f>_xlfn.CONCAT("else if (ug.Trim().Length == 0 &amp;&amp; ano.Trim().Length &gt; 0 &amp;&amp; contrato.Trim().Length == 0 &amp;&amp; codStatus.Trim().Length == 0 &amp;&amp; termoAditivo.Trim().Length &gt; 0) { where = ""  ",A10," ""; }")</f>
        <v>else if (ug.Trim().Length == 0 &amp;&amp; ano.Trim().Length &gt; 0 &amp;&amp; contrato.Trim().Length == 0 &amp;&amp; codStatus.Trim().Length == 0 &amp;&amp; termoAditivo.Trim().Length &gt; 0) { where = "  WHERE  dtAnoInstrumentoContratual = @ano           AND nrTermoAditivo = @termoAditivo "; }</v>
      </c>
    </row>
    <row r="11" spans="1:4" x14ac:dyDescent="0.25">
      <c r="A11" s="12" t="s">
        <v>12</v>
      </c>
      <c r="D11" s="10" t="str">
        <f>_xlfn.CONCAT("else if (ug.Trim().Length == 0 &amp;&amp; ano.Trim().Length &gt; 0 &amp;&amp; contrato.Trim().Length == 0 &amp;&amp; codStatus.Trim().Length &gt; 0 &amp;&amp; termoAditivo.Trim().Length == 0) { where = ""  ",A11," ""; }")</f>
        <v>else if (ug.Trim().Length == 0 &amp;&amp; ano.Trim().Length &gt; 0 &amp;&amp; contrato.Trim().Length == 0 &amp;&amp; codStatus.Trim().Length &gt; 0 &amp;&amp; termoAditivo.Trim().Length == 0) { where = "  WHERE  dtAnoInstrumentoContratual = @ano        AND COALESCE(SIC.CODIGO, -1) = @codStatus       "; }</v>
      </c>
    </row>
    <row r="12" spans="1:4" x14ac:dyDescent="0.25">
      <c r="A12" s="12" t="s">
        <v>13</v>
      </c>
      <c r="D12" s="10" t="str">
        <f>_xlfn.CONCAT("else if (ug.Trim().Length == 0 &amp;&amp; ano.Trim().Length &gt; 0 &amp;&amp; contrato.Trim().Length == 0 &amp;&amp; codStatus.Trim().Length &gt; 0 &amp;&amp; termoAditivo.Trim().Length &gt; 0) { where = ""  ",A12," ""; }")</f>
        <v>else if (ug.Trim().Length == 0 &amp;&amp; ano.Trim().Length &gt; 0 &amp;&amp; contrato.Trim().Length == 0 &amp;&amp; codStatus.Trim().Length &gt; 0 &amp;&amp; termoAditivo.Trim().Length &gt; 0) { where = "  WHERE  dtAnoInstrumentoContratual = @ano        AND COALESCE(SIC.CODIGO, -1) = @codStatus     AND nrTermoAditivo = @termoAditivo "; }</v>
      </c>
    </row>
    <row r="13" spans="1:4" x14ac:dyDescent="0.25">
      <c r="A13" s="12" t="s">
        <v>8</v>
      </c>
      <c r="D13" s="10" t="str">
        <f>_xlfn.CONCAT("else if (ug.Trim().Length == 0 &amp;&amp; ano.Trim().Length &gt; 0 &amp;&amp; contrato.Trim().Length &gt; 0 &amp;&amp; codStatus.Trim().Length == 0 &amp;&amp; termoAditivo.Trim().Length == 0) { where = ""  ",A13," ""; }")</f>
        <v>else if (ug.Trim().Length == 0 &amp;&amp; ano.Trim().Length &gt; 0 &amp;&amp; contrato.Trim().Length &gt; 0 &amp;&amp; codStatus.Trim().Length == 0 &amp;&amp; termoAditivo.Trim().Length == 0) { where = "  WHERE  dtAnoInstrumentoContratual = @ano     AND nrInstrumentoContratual = @contrato          "; }</v>
      </c>
    </row>
    <row r="14" spans="1:4" x14ac:dyDescent="0.25">
      <c r="A14" s="12" t="s">
        <v>9</v>
      </c>
      <c r="D14" s="10" t="str">
        <f>_xlfn.CONCAT("else if (ug.Trim().Length == 0 &amp;&amp; ano.Trim().Length &gt; 0 &amp;&amp; contrato.Trim().Length &gt; 0 &amp;&amp; codStatus.Trim().Length == 0 &amp;&amp; termoAditivo.Trim().Length &gt; 0) { where = ""  ",A14," ""; }")</f>
        <v>else if (ug.Trim().Length == 0 &amp;&amp; ano.Trim().Length &gt; 0 &amp;&amp; contrato.Trim().Length &gt; 0 &amp;&amp; codStatus.Trim().Length == 0 &amp;&amp; termoAditivo.Trim().Length &gt; 0) { where = "  WHERE  dtAnoInstrumentoContratual = @ano     AND nrInstrumentoContratual = @contrato        AND nrTermoAditivo = @termoAditivo "; }</v>
      </c>
    </row>
    <row r="15" spans="1:4" x14ac:dyDescent="0.25">
      <c r="A15" s="12" t="s">
        <v>14</v>
      </c>
      <c r="D15" s="10" t="str">
        <f>_xlfn.CONCAT("else if (ug.Trim().Length == 0 &amp;&amp; ano.Trim().Length &gt; 0 &amp;&amp; contrato.Trim().Length &gt; 0 &amp;&amp; codStatus.Trim().Length &gt; 0 &amp;&amp; termoAditivo.Trim().Length == 0) { where = ""  ",A15," ""; }")</f>
        <v>else if (ug.Trim().Length == 0 &amp;&amp; ano.Trim().Length &gt; 0 &amp;&amp; contrato.Trim().Length &gt; 0 &amp;&amp; codStatus.Trim().Length &gt; 0 &amp;&amp; termoAditivo.Trim().Length == 0) { where = "  WHERE  dtAnoInstrumentoContratual = @ano     AND nrInstrumentoContratual = @contrato     AND COALESCE(SIC.CODIGO, -1) = @codStatus       "; }</v>
      </c>
    </row>
    <row r="16" spans="1:4" x14ac:dyDescent="0.25">
      <c r="A16" s="12" t="s">
        <v>15</v>
      </c>
      <c r="D16" s="10" t="str">
        <f>_xlfn.CONCAT("else if (ug.Trim().Length == 0 &amp;&amp; ano.Trim().Length &gt; 0 &amp;&amp; contrato.Trim().Length &gt; 0 &amp;&amp; codStatus.Trim().Length &gt; 0 &amp;&amp; termoAditivo.Trim().Length &gt; 0) { where = ""  ",A16," ""; }")</f>
        <v>else if (ug.Trim().Length == 0 &amp;&amp; ano.Trim().Length &gt; 0 &amp;&amp; contrato.Trim().Length &gt; 0 &amp;&amp; codStatus.Trim().Length &gt; 0 &amp;&amp; termoAditivo.Trim().Length &gt; 0) { where = "  WHERE  dtAnoInstrumentoContratual = @ano     AND nrInstrumentoContratual = @contrato     AND COALESCE(SIC.CODIGO, -1) = @codStatus     AND nrTermoAditivo = @termoAditivo "; }</v>
      </c>
    </row>
    <row r="17" spans="1:4" x14ac:dyDescent="0.25">
      <c r="A17" s="12" t="s">
        <v>16</v>
      </c>
      <c r="D17" s="10" t="str">
        <f>_xlfn.CONCAT("else if (ug.Trim().Length &gt; 0 &amp;&amp; ano.Trim().Length == 0 &amp;&amp; contrato.Trim().Length == 0 &amp;&amp; codStatus.Trim().Length == 0 &amp;&amp; termoAditivo.Trim().Length == 0) { where = ""  ",A17," ""; }")</f>
        <v>else if (ug.Trim().Length &gt; 0 &amp;&amp; ano.Trim().Length == 0 &amp;&amp; contrato.Trim().Length == 0 &amp;&amp; codStatus.Trim().Length == 0 &amp;&amp; termoAditivo.Trim().Length == 0) { where = "  WHERE  cdUnidadeGestora = @ug               "; }</v>
      </c>
    </row>
    <row r="18" spans="1:4" x14ac:dyDescent="0.25">
      <c r="A18" s="12" t="s">
        <v>17</v>
      </c>
      <c r="D18" s="10" t="str">
        <f>_xlfn.CONCAT("else if (ug.Trim().Length &gt; 0 &amp;&amp; ano.Trim().Length == 0 &amp;&amp; contrato.Trim().Length == 0 &amp;&amp; codStatus.Trim().Length == 0 &amp;&amp; termoAditivo.Trim().Length &gt; 0) { where = ""  ",A18," ""; }")</f>
        <v>else if (ug.Trim().Length &gt; 0 &amp;&amp; ano.Trim().Length == 0 &amp;&amp; contrato.Trim().Length == 0 &amp;&amp; codStatus.Trim().Length == 0 &amp;&amp; termoAditivo.Trim().Length &gt; 0) { where = "  WHERE  cdUnidadeGestora = @ug             AND nrTermoAditivo = @termoAditivo "; }</v>
      </c>
    </row>
    <row r="19" spans="1:4" x14ac:dyDescent="0.25">
      <c r="A19" s="12" t="s">
        <v>18</v>
      </c>
      <c r="D19" s="10" t="str">
        <f>_xlfn.CONCAT("else if (ug.Trim().Length &gt; 0 &amp;&amp; ano.Trim().Length == 0 &amp;&amp; contrato.Trim().Length == 0 &amp;&amp; codStatus.Trim().Length &gt; 0 &amp;&amp; termoAditivo.Trim().Length == 0) { where = ""  ",A19," ""; }")</f>
        <v>else if (ug.Trim().Length &gt; 0 &amp;&amp; ano.Trim().Length == 0 &amp;&amp; contrato.Trim().Length == 0 &amp;&amp; codStatus.Trim().Length &gt; 0 &amp;&amp; termoAditivo.Trim().Length == 0) { where = "  WHERE  cdUnidadeGestora = @ug          AND COALESCE(SIC.CODIGO, -1) = @codStatus       "; }</v>
      </c>
    </row>
    <row r="20" spans="1:4" x14ac:dyDescent="0.25">
      <c r="A20" s="12" t="s">
        <v>19</v>
      </c>
      <c r="D20" s="10" t="str">
        <f>_xlfn.CONCAT("else if (ug.Trim().Length &gt; 0 &amp;&amp; ano.Trim().Length == 0 &amp;&amp; contrato.Trim().Length == 0 &amp;&amp; codStatus.Trim().Length &gt; 0 &amp;&amp; termoAditivo.Trim().Length &gt; 0) { where = ""  ",A20," ""; }")</f>
        <v>else if (ug.Trim().Length &gt; 0 &amp;&amp; ano.Trim().Length == 0 &amp;&amp; contrato.Trim().Length == 0 &amp;&amp; codStatus.Trim().Length &gt; 0 &amp;&amp; termoAditivo.Trim().Length &gt; 0) { where = "  WHERE  cdUnidadeGestora = @ug          AND COALESCE(SIC.CODIGO, -1) = @codStatus     AND nrTermoAditivo = @termoAditivo "; }</v>
      </c>
    </row>
    <row r="21" spans="1:4" x14ac:dyDescent="0.25">
      <c r="A21" s="12" t="s">
        <v>20</v>
      </c>
      <c r="D21" s="10" t="str">
        <f>_xlfn.CONCAT("else if (ug.Trim().Length &gt; 0 &amp;&amp; ano.Trim().Length == 0 &amp;&amp; contrato.Trim().Length &gt; 0 &amp;&amp; codStatus.Trim().Length == 0 &amp;&amp; termoAditivo.Trim().Length == 0) { where = ""  ",A21," ""; }")</f>
        <v>else if (ug.Trim().Length &gt; 0 &amp;&amp; ano.Trim().Length == 0 &amp;&amp; contrato.Trim().Length &gt; 0 &amp;&amp; codStatus.Trim().Length == 0 &amp;&amp; termoAditivo.Trim().Length == 0) { where = "  WHERE  cdUnidadeGestora = @ug       AND nrInstrumentoContratual = @contrato          "; }</v>
      </c>
    </row>
    <row r="22" spans="1:4" x14ac:dyDescent="0.25">
      <c r="A22" s="12" t="s">
        <v>21</v>
      </c>
      <c r="D22" s="10" t="str">
        <f>_xlfn.CONCAT("else if (ug.Trim().Length &gt; 0 &amp;&amp; ano.Trim().Length == 0 &amp;&amp; contrato.Trim().Length &gt; 0 &amp;&amp; codStatus.Trim().Length == 0 &amp;&amp; termoAditivo.Trim().Length &gt; 0) { where = ""  ",A22," ""; }")</f>
        <v>else if (ug.Trim().Length &gt; 0 &amp;&amp; ano.Trim().Length == 0 &amp;&amp; contrato.Trim().Length &gt; 0 &amp;&amp; codStatus.Trim().Length == 0 &amp;&amp; termoAditivo.Trim().Length &gt; 0) { where = "  WHERE  cdUnidadeGestora = @ug       AND nrInstrumentoContratual = @contrato        AND nrTermoAditivo = @termoAditivo "; }</v>
      </c>
    </row>
    <row r="23" spans="1:4" x14ac:dyDescent="0.25">
      <c r="A23" s="12" t="s">
        <v>22</v>
      </c>
      <c r="D23" s="10" t="str">
        <f>_xlfn.CONCAT("else if (ug.Trim().Length &gt; 0 &amp;&amp; ano.Trim().Length == 0 &amp;&amp; contrato.Trim().Length &gt; 0 &amp;&amp; codStatus.Trim().Length &gt; 0 &amp;&amp; termoAditivo.Trim().Length == 0) { where = ""  ",A23," ""; }")</f>
        <v>else if (ug.Trim().Length &gt; 0 &amp;&amp; ano.Trim().Length == 0 &amp;&amp; contrato.Trim().Length &gt; 0 &amp;&amp; codStatus.Trim().Length &gt; 0 &amp;&amp; termoAditivo.Trim().Length == 0) { where = "  WHERE  cdUnidadeGestora = @ug       AND nrInstrumentoContratual = @contrato     AND COALESCE(SIC.CODIGO, -1) = @codStatus       "; }</v>
      </c>
    </row>
    <row r="24" spans="1:4" x14ac:dyDescent="0.25">
      <c r="A24" s="12" t="s">
        <v>23</v>
      </c>
      <c r="D24" s="10" t="str">
        <f>_xlfn.CONCAT("else if (ug.Trim().Length &gt; 0 &amp;&amp; ano.Trim().Length == 0 &amp;&amp; contrato.Trim().Length &gt; 0 &amp;&amp; codStatus.Trim().Length &gt; 0 &amp;&amp; termoAditivo.Trim().Length &gt; 0) { where = ""  ",A24," ""; }")</f>
        <v>else if (ug.Trim().Length &gt; 0 &amp;&amp; ano.Trim().Length == 0 &amp;&amp; contrato.Trim().Length &gt; 0 &amp;&amp; codStatus.Trim().Length &gt; 0 &amp;&amp; termoAditivo.Trim().Length &gt; 0) { where = "  WHERE  cdUnidadeGestora = @ug       AND nrInstrumentoContratual = @contrato     AND COALESCE(SIC.CODIGO, -1) = @codStatus     AND nrTermoAditivo = @termoAditivo "; }</v>
      </c>
    </row>
    <row r="25" spans="1:4" x14ac:dyDescent="0.25">
      <c r="A25" s="12" t="s">
        <v>24</v>
      </c>
      <c r="D25" s="10" t="str">
        <f>_xlfn.CONCAT("else if (ug.Trim().Length &gt; 0 &amp;&amp; ano.Trim().Length &gt; 0 &amp;&amp; contrato.Trim().Length == 0 &amp;&amp; codStatus.Trim().Length == 0 &amp;&amp; termoAditivo.Trim().Length == 0) { where = ""  ",A25," ""; }")</f>
        <v>else if (ug.Trim().Length &gt; 0 &amp;&amp; ano.Trim().Length &gt; 0 &amp;&amp; contrato.Trim().Length == 0 &amp;&amp; codStatus.Trim().Length == 0 &amp;&amp; termoAditivo.Trim().Length == 0) { where = "  WHERE  cdUnidadeGestora = @ug    AND dtAnoInstrumentoContratual = @ano             "; }</v>
      </c>
    </row>
    <row r="26" spans="1:4" x14ac:dyDescent="0.25">
      <c r="A26" s="12" t="s">
        <v>25</v>
      </c>
      <c r="D26" s="10" t="str">
        <f>_xlfn.CONCAT("else if (ug.Trim().Length &gt; 0 &amp;&amp; ano.Trim().Length &gt; 0 &amp;&amp; contrato.Trim().Length == 0 &amp;&amp; codStatus.Trim().Length == 0 &amp;&amp; termoAditivo.Trim().Length &gt; 0) { where = "" ",A26," ""; }")</f>
        <v>else if (ug.Trim().Length &gt; 0 &amp;&amp; ano.Trim().Length &gt; 0 &amp;&amp; contrato.Trim().Length == 0 &amp;&amp; codStatus.Trim().Length == 0 &amp;&amp; termoAditivo.Trim().Length &gt; 0) { where = " WHERE  cdUnidadeGestora = @ug    AND dtAnoInstrumentoContratual = @ano           AND nrTermoAditivo = @termoAditivo "; }</v>
      </c>
    </row>
    <row r="27" spans="1:4" x14ac:dyDescent="0.25">
      <c r="A27" s="12" t="s">
        <v>26</v>
      </c>
      <c r="D27" s="10" t="str">
        <f>_xlfn.CONCAT("else if (ug.Trim().Length &gt; 0 &amp;&amp; ano.Trim().Length &gt; 0 &amp;&amp; contrato.Trim().Length == 0 &amp;&amp; codStatus.Trim().Length &gt; 0 &amp;&amp; termoAditivo.Trim().Length == 0) { where = ""  ",A27," ""; }")</f>
        <v>else if (ug.Trim().Length &gt; 0 &amp;&amp; ano.Trim().Length &gt; 0 &amp;&amp; contrato.Trim().Length == 0 &amp;&amp; codStatus.Trim().Length &gt; 0 &amp;&amp; termoAditivo.Trim().Length == 0) { where = "  WHERE  cdUnidadeGestora = @ug    AND dtAnoInstrumentoContratual = @ano        AND COALESCE(SIC.CODIGO, -1) = @codStatus       "; }</v>
      </c>
    </row>
    <row r="28" spans="1:4" x14ac:dyDescent="0.25">
      <c r="A28" s="12" t="s">
        <v>27</v>
      </c>
      <c r="D28" s="10" t="str">
        <f>_xlfn.CONCAT("else if (ug.Trim().Length &gt; 0 &amp;&amp; ano.Trim().Length &gt; 0 &amp;&amp; contrato.Trim().Length == 0 &amp;&amp; codStatus.Trim().Length &gt; 0 &amp;&amp; termoAditivo.Trim().Length &gt; 0) { where = ""  ",A28," ""; }")</f>
        <v>else if (ug.Trim().Length &gt; 0 &amp;&amp; ano.Trim().Length &gt; 0 &amp;&amp; contrato.Trim().Length == 0 &amp;&amp; codStatus.Trim().Length &gt; 0 &amp;&amp; termoAditivo.Trim().Length &gt; 0) { where = "  WHERE  cdUnidadeGestora = @ug    AND dtAnoInstrumentoContratual = @ano        AND COALESCE(SIC.CODIGO, -1) = @codStatus     AND nrTermoAditivo = @termoAditivo "; }</v>
      </c>
    </row>
    <row r="29" spans="1:4" x14ac:dyDescent="0.25">
      <c r="A29" s="12" t="s">
        <v>28</v>
      </c>
      <c r="D29" s="10" t="str">
        <f>_xlfn.CONCAT("else if (ug.Trim().Length &gt; 0 &amp;&amp; ano.Trim().Length &gt; 0 &amp;&amp; contrato.Trim().Length &gt; 0 &amp;&amp; codStatus.Trim().Length == 0 &amp;&amp; termoAditivo.Trim().Length == 0) { where = ""  ",A29," ""; }")</f>
        <v>else if (ug.Trim().Length &gt; 0 &amp;&amp; ano.Trim().Length &gt; 0 &amp;&amp; contrato.Trim().Length &gt; 0 &amp;&amp; codStatus.Trim().Length == 0 &amp;&amp; termoAditivo.Trim().Length == 0) { where = "  WHERE  cdUnidadeGestora = @ug    AND dtAnoInstrumentoContratual = @ano     AND nrInstrumentoContratual = @contrato          "; }</v>
      </c>
    </row>
    <row r="30" spans="1:4" x14ac:dyDescent="0.25">
      <c r="A30" s="12" t="s">
        <v>29</v>
      </c>
      <c r="D30" s="10" t="str">
        <f>_xlfn.CONCAT("else if (ug.Trim().Length &gt; 0 &amp;&amp; ano.Trim().Length &gt; 0 &amp;&amp; contrato.Trim().Length &gt; 0 &amp;&amp; codStatus.Trim().Length == 0 &amp;&amp; termoAditivo.Trim().Length &gt; 0) { where = ""  ",A30," ""; }")</f>
        <v>else if (ug.Trim().Length &gt; 0 &amp;&amp; ano.Trim().Length &gt; 0 &amp;&amp; contrato.Trim().Length &gt; 0 &amp;&amp; codStatus.Trim().Length == 0 &amp;&amp; termoAditivo.Trim().Length &gt; 0) { where = "  WHERE  cdUnidadeGestora = @ug    AND dtAnoInstrumentoContratual = @ano     AND nrInstrumentoContratual = @contrato        AND nrTermoAditivo = @termoAditivo "; }</v>
      </c>
    </row>
    <row r="31" spans="1:4" x14ac:dyDescent="0.25">
      <c r="A31" s="12" t="s">
        <v>30</v>
      </c>
      <c r="D31" s="10" t="str">
        <f>_xlfn.CONCAT("else if (ug.Trim().Length &gt; 0 &amp;&amp; ano.Trim().Length &gt; 0 &amp;&amp; contrato.Trim().Length &gt; 0 &amp;&amp; codStatus.Trim().Length &gt; 0 &amp;&amp; termoAditivo.Trim().Length == 0) { where = ""  ",A31," ""; }")</f>
        <v>else if (ug.Trim().Length &gt; 0 &amp;&amp; ano.Trim().Length &gt; 0 &amp;&amp; contrato.Trim().Length &gt; 0 &amp;&amp; codStatus.Trim().Length &gt; 0 &amp;&amp; termoAditivo.Trim().Length == 0) { where = "  WHERE  cdUnidadeGestora = @ug    AND dtAnoInstrumentoContratual = @ano     AND nrInstrumentoContratual = @contrato     AND COALESCE(SIC.CODIGO, -1) = @codStatus       "; }</v>
      </c>
    </row>
    <row r="32" spans="1:4" x14ac:dyDescent="0.25">
      <c r="A32" s="12" t="s">
        <v>31</v>
      </c>
      <c r="D32" s="10" t="str">
        <f>_xlfn.CONCAT("else if (ug.Trim().Length &gt; 0 &amp;&amp; ano.Trim().Length &gt; 0 &amp;&amp; contrato.Trim().Length &gt; 0 &amp;&amp; codStatus.Trim().Length &gt; 0 &amp;&amp; termoAditivo.Trim().Length &gt; 0) { where = ""  ",A32," ""; }")</f>
        <v>else if (ug.Trim().Length &gt; 0 &amp;&amp; ano.Trim().Length &gt; 0 &amp;&amp; contrato.Trim().Length &gt; 0 &amp;&amp; codStatus.Trim().Length &gt; 0 &amp;&amp; termoAditivo.Trim().Length &gt; 0) { where = "  WHERE  cdUnidadeGestora = @ug    AND dtAnoInstrumentoContratual = @ano     AND nrInstrumentoContratual = @contrato     AND COALESCE(SIC.CODIGO, -1) = @codStatus     AND nrTermoAditivo = @termoAditivo "; }</v>
      </c>
    </row>
    <row r="33" spans="1:1" x14ac:dyDescent="0.25">
      <c r="A33" s="1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s E A A B Q S w M E F A A C A A g A 6 H K e V Q 2 v 6 X i n A A A A + Q A A A B I A H A B D b 2 5 m a W c v U G F j a 2 F n Z S 5 4 b W w g o h g A K K A U A A A A A A A A A A A A A A A A A A A A A A A A A A A A h c / B C o I w H A b w V 5 H d 3 d a K S P k 7 o a 4 J U R B d x 1 w 6 0 i l u N t + t Q 4 / U K y S U 1 a 3 j 9 / E 7 f N / j d o d 0 q K v g q j q r G 5 O g G a Y o U E Y 2 u T Z F g n p 3 D l c o 5 b A T 8 i I K F Y z Y 2 H i w e Y J K 5 9 q Y E O 8 9 9 n P c d A V h l M 7 I K d s e Z K l q g T 5 Y / 8 e h N t Y J I x X i c H y N 4 Q x H C 7 x k L M J 0 t E C m H j J t v o a N k z E F 8 l P C p q 9 c 3 y n e u n C 9 B z J F I O 8 b / A l Q S w M E F A A C A A g A 6 H K e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h y n l W 4 H q 4 P M g E A A N 8 B A A A T A B w A R m 9 y b X V s Y X M v U 2 V j d G l v b j E u b S C i G A A o o B Q A A A A A A A A A A A A A A A A A A A A A A A A A A A B 1 k M F K w 0 A Q h u + B v M O w X l p Y A 6 2 t B 0 s O a 5 q W Q E 2 w i b 0 Y D 2 k y 2 p X N b t n d F E r p w W f z x U w M I o K d y w z z D f 8 / M w Z L y 5 W E t M + j m e u 4 j t k V G i u w W O / B B 4 H W d a C N h Z I W 2 0 Z g D t 5 c l U 2 N 0 g 4 W X K A X d E R a M y D B X f 5 k U J v 8 v R G 8 k M r D u k Z t 8 0 T i X P M D w j U s k 0 2 4 j l k c s P s 1 S 6 M V p M A g C 4 M 4 W S X L i E E I y z D N W A L h A 6 T h e h M F S Z p / f m g s o E L I d L E t x E 7 l 3 X Z e a Q 5 k S J / n K H j N L W q f z A i F Q I m m l s a f U g h l q S o u 3 / z R e D q m 8 N g o i 6 k 9 C v R / S y 9 W E l + G t L / y i m R 8 r 4 C J V q 6 o F G k P z o p t O 9 U 6 S / O q d N 3 L Z 8 c 9 m s H 3 T + j p R P r m q H W P p L 2 d e B 0 + U / g B 4 0 v g 5 h K Y X A L T v + A 8 d B 0 u / 9 9 9 9 g V Q S w E C L Q A U A A I A C A D o c p 5 V D a / p e K c A A A D 5 A A A A E g A A A A A A A A A A A A A A A A A A A A A A Q 2 9 u Z m l n L 1 B h Y 2 t h Z 2 U u e G 1 s U E s B A i 0 A F A A C A A g A 6 H K e V Q / K 6 a u k A A A A 6 Q A A A B M A A A A A A A A A A A A A A A A A 8 w A A A F t D b 2 5 0 Z W 5 0 X 1 R 5 c G V z X S 5 4 b W x Q S w E C L Q A U A A I A C A D o c p 5 V u B 6 u D z I B A A D f A Q A A E w A A A A A A A A A A A A A A A A D k A Q A A R m 9 y b X V s Y X M v U 2 V j d G l v b j E u b V B L B Q Y A A A A A A w A D A M I A A A B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r C Q A A A A A A A E k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M w V D E 3 O j A 2 O j M w L j U x M z I z O D J a I i A v P j x F b n R y e S B U e X B l P S J G a W x s Q 2 9 s d W 1 u V H l w Z X M i I F Z h b H V l P S J z Q X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C 9 U a X B v I E F s d G V y Y W R v L n t D b 2 x 1 b W 4 x L D B 9 J n F 1 b 3 Q 7 L C Z x d W 9 0 O 1 N l Y 3 R p b 2 4 x L 3 R l b X A v V G l w b y B B b H R l c m F k b y 5 7 Q 2 9 s d W 1 u M i w x f S Z x d W 9 0 O y w m c X V v d D t T Z W N 0 a W 9 u M S 9 0 Z W 1 w L 1 R p c G 8 g Q W x 0 Z X J h Z G 8 u e 0 N v b H V t b j M s M n 0 m c X V v d D s s J n F 1 b 3 Q 7 U 2 V j d G l v b j E v d G V t c C 9 U a X B v I E F s d G V y Y W R v L n t D b 2 x 1 b W 4 0 L D N 9 J n F 1 b 3 Q 7 L C Z x d W 9 0 O 1 N l Y 3 R p b 2 4 x L 3 R l b X A v V G l w b y B B b H R l c m F k b y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0 Z W 1 w L 1 R p c G 8 g Q W x 0 Z X J h Z G 8 u e 0 N v b H V t b j E s M H 0 m c X V v d D s s J n F 1 b 3 Q 7 U 2 V j d G l v b j E v d G V t c C 9 U a X B v I E F s d G V y Y W R v L n t D b 2 x 1 b W 4 y L D F 9 J n F 1 b 3 Q 7 L C Z x d W 9 0 O 1 N l Y 3 R p b 2 4 x L 3 R l b X A v V G l w b y B B b H R l c m F k b y 5 7 Q 2 9 s d W 1 u M y w y f S Z x d W 9 0 O y w m c X V v d D t T Z W N 0 a W 9 u M S 9 0 Z W 1 w L 1 R p c G 8 g Q W x 0 Z X J h Z G 8 u e 0 N v b H V t b j Q s M 3 0 m c X V v d D s s J n F 1 b 3 Q 7 U 2 V j d G l v b j E v d G V t c C 9 U a X B v I E F s d G V y Y W R v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1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j p 9 U v 5 w H 1 E W 6 0 + V d g w F o A Q A A A A A C A A A A A A A D Z g A A w A A A A B A A A A A h D N c 5 T 2 Y F O C F L x Q m Z a 0 4 V A A A A A A S A A A C g A A A A E A A A A P b j z h q S 3 i g y u S r / R 6 c h 8 N t Q A A A A A R y n 3 x k R y r T f h v j v H T 2 Y a H G x X P C 7 a 6 A M X B l C l 0 3 4 J 7 C l F g R 2 x f / m K g 1 x K a 1 E a e d w M w 6 p k i v v d l M f W c Q F P R o l p 2 7 M I 6 8 n q Q 6 U M a 0 N z 3 z Y t B 4 U A A A A b G v p Z j Y W o 0 R c q j J X 5 M e R j 6 m p k 8 U = < / D a t a M a s h u p > 
</file>

<file path=customXml/itemProps1.xml><?xml version="1.0" encoding="utf-8"?>
<ds:datastoreItem xmlns:ds="http://schemas.openxmlformats.org/officeDocument/2006/customXml" ds:itemID="{908843F1-F9AE-41E2-B560-998B55EFB9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Juliano Costa Emmert (GOVBR - Porto Alegre)</dc:creator>
  <cp:lastModifiedBy>Juliano Costa Emmert (GOVBR - Porto Alegre)</cp:lastModifiedBy>
  <dcterms:created xsi:type="dcterms:W3CDTF">2022-12-29T16:33:28Z</dcterms:created>
  <dcterms:modified xsi:type="dcterms:W3CDTF">2022-12-30T18:00:24Z</dcterms:modified>
</cp:coreProperties>
</file>