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4" i="1" l="1"/>
  <c r="E11" i="1"/>
  <c r="E12" i="1"/>
  <c r="E13" i="1"/>
  <c r="E14" i="1"/>
  <c r="E15" i="1"/>
  <c r="E10" i="1"/>
  <c r="K19" i="1" l="1"/>
  <c r="K15" i="1"/>
  <c r="K12" i="1"/>
  <c r="K13" i="1"/>
  <c r="K14" i="1"/>
  <c r="K11" i="1"/>
  <c r="K18" i="1"/>
  <c r="H11" i="1"/>
  <c r="I11" i="1" s="1"/>
  <c r="J11" i="1" s="1"/>
  <c r="H14" i="1"/>
  <c r="I14" i="1" s="1"/>
  <c r="J14" i="1" s="1"/>
  <c r="H15" i="1"/>
  <c r="I15" i="1" s="1"/>
  <c r="J15" i="1" s="1"/>
  <c r="G11" i="1"/>
  <c r="G12" i="1"/>
  <c r="H12" i="1" s="1"/>
  <c r="I12" i="1" s="1"/>
  <c r="J12" i="1" s="1"/>
  <c r="G13" i="1"/>
  <c r="H13" i="1" s="1"/>
  <c r="I13" i="1" s="1"/>
  <c r="J13" i="1" s="1"/>
  <c r="G14" i="1"/>
  <c r="G15" i="1"/>
  <c r="G10" i="1"/>
  <c r="H10" i="1" s="1"/>
  <c r="I10" i="1" s="1"/>
  <c r="J10" i="1" s="1"/>
  <c r="K20" i="1" l="1"/>
  <c r="K16" i="1"/>
  <c r="K21" i="1" l="1"/>
  <c r="L24" i="1"/>
</calcChain>
</file>

<file path=xl/sharedStrings.xml><?xml version="1.0" encoding="utf-8"?>
<sst xmlns="http://schemas.openxmlformats.org/spreadsheetml/2006/main" count="19" uniqueCount="16">
  <si>
    <t>%ID/g</t>
  </si>
  <si>
    <t>Fr ID/g</t>
  </si>
  <si>
    <t>Fr ID/kg</t>
  </si>
  <si>
    <t>nCi/kg</t>
  </si>
  <si>
    <t>CPM/kg</t>
  </si>
  <si>
    <t>MeV/kg</t>
  </si>
  <si>
    <t>Integrate</t>
  </si>
  <si>
    <t>sum</t>
  </si>
  <si>
    <t>1st</t>
  </si>
  <si>
    <t>2nd</t>
  </si>
  <si>
    <t>Diff</t>
  </si>
  <si>
    <t>Gy</t>
  </si>
  <si>
    <t>J/kg</t>
  </si>
  <si>
    <t>is</t>
  </si>
  <si>
    <t>UNITS</t>
  </si>
  <si>
    <t>CPM/kg *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</si>
</sst>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Sheet1!$E$10:$E$15</c:f>
              <c:numCache>
                <c:formatCode>General</c:formatCode>
                <c:ptCount val="6"/>
                <c:pt idx="0">
                  <c:v>60</c:v>
                </c:pt>
                <c:pt idx="1">
                  <c:v>360</c:v>
                </c:pt>
                <c:pt idx="2">
                  <c:v>1440</c:v>
                </c:pt>
                <c:pt idx="3">
                  <c:v>4320</c:v>
                </c:pt>
                <c:pt idx="4">
                  <c:v>8640</c:v>
                </c:pt>
                <c:pt idx="5">
                  <c:v>17280</c:v>
                </c:pt>
              </c:numCache>
            </c:numRef>
          </c:xVal>
          <c:yVal>
            <c:numRef>
              <c:f>Sheet1!$F$10:$F$15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7.5</c:v>
                </c:pt>
                <c:pt idx="3">
                  <c:v>15</c:v>
                </c:pt>
                <c:pt idx="4">
                  <c:v>20</c:v>
                </c:pt>
                <c:pt idx="5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05408"/>
        <c:axId val="137107328"/>
      </c:scatterChart>
      <c:valAx>
        <c:axId val="137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107328"/>
        <c:crosses val="autoZero"/>
        <c:crossBetween val="midCat"/>
      </c:valAx>
      <c:valAx>
        <c:axId val="137107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7105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6</xdr:row>
      <xdr:rowOff>180975</xdr:rowOff>
    </xdr:from>
    <xdr:to>
      <xdr:col>23</xdr:col>
      <xdr:colOff>28575</xdr:colOff>
      <xdr:row>21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27"/>
  <sheetViews>
    <sheetView tabSelected="1" workbookViewId="0">
      <selection activeCell="L28" sqref="L28"/>
    </sheetView>
  </sheetViews>
  <sheetFormatPr defaultRowHeight="15" x14ac:dyDescent="0.25"/>
  <cols>
    <col min="9" max="9" width="12" bestFit="1" customWidth="1"/>
    <col min="11" max="12" width="12" bestFit="1" customWidth="1"/>
  </cols>
  <sheetData>
    <row r="6" spans="3:11" x14ac:dyDescent="0.25">
      <c r="K6" t="s">
        <v>14</v>
      </c>
    </row>
    <row r="8" spans="3:11" x14ac:dyDescent="0.25">
      <c r="K8" t="s">
        <v>6</v>
      </c>
    </row>
    <row r="9" spans="3:11" x14ac:dyDescent="0.25"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15</v>
      </c>
    </row>
    <row r="10" spans="3:11" x14ac:dyDescent="0.25">
      <c r="C10">
        <v>1</v>
      </c>
      <c r="E10">
        <f>C10*60</f>
        <v>60</v>
      </c>
      <c r="F10">
        <v>3</v>
      </c>
      <c r="G10">
        <f>F10*0.01</f>
        <v>0.03</v>
      </c>
      <c r="H10">
        <f>G10*1000</f>
        <v>30</v>
      </c>
      <c r="I10">
        <f>H10*400</f>
        <v>12000</v>
      </c>
      <c r="J10">
        <f>I10*2200</f>
        <v>26400000</v>
      </c>
    </row>
    <row r="11" spans="3:11" x14ac:dyDescent="0.25">
      <c r="C11">
        <v>6</v>
      </c>
      <c r="E11">
        <f t="shared" ref="E11:E15" si="0">C11*60</f>
        <v>360</v>
      </c>
      <c r="F11">
        <v>5</v>
      </c>
      <c r="G11">
        <f t="shared" ref="G11:G15" si="1">F11*0.01</f>
        <v>0.05</v>
      </c>
      <c r="H11">
        <f t="shared" ref="H11:H15" si="2">G11*1000</f>
        <v>50</v>
      </c>
      <c r="I11">
        <f t="shared" ref="I11:I15" si="3">H11*400</f>
        <v>20000</v>
      </c>
      <c r="J11">
        <f t="shared" ref="J11:J15" si="4">I11*2200</f>
        <v>44000000</v>
      </c>
      <c r="K11">
        <f>((J11+J10)/2)*(E11-E10)</f>
        <v>10560000000</v>
      </c>
    </row>
    <row r="12" spans="3:11" x14ac:dyDescent="0.25">
      <c r="C12">
        <v>24</v>
      </c>
      <c r="E12">
        <f t="shared" si="0"/>
        <v>1440</v>
      </c>
      <c r="F12">
        <v>7.5</v>
      </c>
      <c r="G12">
        <f t="shared" si="1"/>
        <v>7.4999999999999997E-2</v>
      </c>
      <c r="H12">
        <f t="shared" si="2"/>
        <v>75</v>
      </c>
      <c r="I12">
        <f t="shared" si="3"/>
        <v>30000</v>
      </c>
      <c r="J12">
        <f t="shared" si="4"/>
        <v>66000000</v>
      </c>
      <c r="K12">
        <f t="shared" ref="K12:K14" si="5">((J12+J11)/2)*(E12-E11)</f>
        <v>59400000000</v>
      </c>
    </row>
    <row r="13" spans="3:11" x14ac:dyDescent="0.25">
      <c r="C13">
        <v>72</v>
      </c>
      <c r="E13">
        <f t="shared" si="0"/>
        <v>4320</v>
      </c>
      <c r="F13">
        <v>15</v>
      </c>
      <c r="G13">
        <f t="shared" si="1"/>
        <v>0.15</v>
      </c>
      <c r="H13">
        <f t="shared" si="2"/>
        <v>150</v>
      </c>
      <c r="I13">
        <f t="shared" si="3"/>
        <v>60000</v>
      </c>
      <c r="J13">
        <f t="shared" si="4"/>
        <v>132000000</v>
      </c>
      <c r="K13">
        <f t="shared" si="5"/>
        <v>285120000000</v>
      </c>
    </row>
    <row r="14" spans="3:11" x14ac:dyDescent="0.25">
      <c r="C14">
        <v>144</v>
      </c>
      <c r="E14">
        <f t="shared" si="0"/>
        <v>8640</v>
      </c>
      <c r="F14">
        <v>20</v>
      </c>
      <c r="G14">
        <f t="shared" si="1"/>
        <v>0.2</v>
      </c>
      <c r="H14">
        <f t="shared" si="2"/>
        <v>200</v>
      </c>
      <c r="I14">
        <f t="shared" si="3"/>
        <v>80000</v>
      </c>
      <c r="J14">
        <f t="shared" si="4"/>
        <v>176000000</v>
      </c>
      <c r="K14">
        <f t="shared" si="5"/>
        <v>665280000000</v>
      </c>
    </row>
    <row r="15" spans="3:11" x14ac:dyDescent="0.25">
      <c r="C15">
        <v>288</v>
      </c>
      <c r="E15">
        <f t="shared" si="0"/>
        <v>17280</v>
      </c>
      <c r="F15">
        <v>16</v>
      </c>
      <c r="G15">
        <f t="shared" si="1"/>
        <v>0.16</v>
      </c>
      <c r="H15">
        <f t="shared" si="2"/>
        <v>160</v>
      </c>
      <c r="I15">
        <f t="shared" si="3"/>
        <v>64000</v>
      </c>
      <c r="J15">
        <f t="shared" si="4"/>
        <v>140800000</v>
      </c>
      <c r="K15">
        <f>((J15+J14)/2)*(E15-E14)</f>
        <v>1368576000000</v>
      </c>
    </row>
    <row r="16" spans="3:11" x14ac:dyDescent="0.25">
      <c r="K16">
        <f>SUM(K11:K15)</f>
        <v>2388936000000</v>
      </c>
    </row>
    <row r="18" spans="9:21" x14ac:dyDescent="0.25">
      <c r="J18" t="s">
        <v>8</v>
      </c>
      <c r="K18">
        <f>(E14-E10)*J14*0.667</f>
        <v>1007223360000</v>
      </c>
    </row>
    <row r="19" spans="9:21" x14ac:dyDescent="0.25">
      <c r="I19" s="1"/>
      <c r="J19" s="1" t="s">
        <v>9</v>
      </c>
      <c r="K19">
        <f>(E15-E14)*((J15+J14)/2)</f>
        <v>1368576000000</v>
      </c>
    </row>
    <row r="20" spans="9:21" x14ac:dyDescent="0.25">
      <c r="J20" t="s">
        <v>7</v>
      </c>
      <c r="K20">
        <f>K19+K18</f>
        <v>2375799360000</v>
      </c>
    </row>
    <row r="21" spans="9:21" x14ac:dyDescent="0.25">
      <c r="J21" t="s">
        <v>10</v>
      </c>
      <c r="K21">
        <f>K16/K20</f>
        <v>1.0055293558122687</v>
      </c>
    </row>
    <row r="23" spans="9:21" x14ac:dyDescent="0.25">
      <c r="L23" t="s">
        <v>5</v>
      </c>
      <c r="M23" t="s">
        <v>11</v>
      </c>
    </row>
    <row r="24" spans="9:21" x14ac:dyDescent="0.25">
      <c r="L24">
        <f>K16*7</f>
        <v>16722552000000</v>
      </c>
      <c r="M24">
        <f>L24/6240000000000</f>
        <v>2.6798961538461539</v>
      </c>
    </row>
    <row r="26" spans="9:21" x14ac:dyDescent="0.25">
      <c r="O26">
        <v>1</v>
      </c>
      <c r="P26" t="s">
        <v>11</v>
      </c>
      <c r="Q26">
        <v>1</v>
      </c>
      <c r="R26" t="s">
        <v>12</v>
      </c>
    </row>
    <row r="27" spans="9:21" x14ac:dyDescent="0.25">
      <c r="Q27">
        <v>1</v>
      </c>
      <c r="R27" t="s">
        <v>12</v>
      </c>
      <c r="S27" t="s">
        <v>13</v>
      </c>
      <c r="T27" s="2">
        <v>6240000000000</v>
      </c>
      <c r="U2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Lakes, Andrew Lloyd</dc:creator>
  <cp:lastModifiedBy>Lakes, Andrew Lloyd</cp:lastModifiedBy>
  <dcterms:created xsi:type="dcterms:W3CDTF">2018-02-12T18:59:27Z</dcterms:created>
  <dcterms:modified xsi:type="dcterms:W3CDTF">2018-02-14T18:16:32Z</dcterms:modified>
</cp:coreProperties>
</file>