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2018 Ubuntu Shared\GitShared\Ratiometric_Microscopy\"/>
    </mc:Choice>
  </mc:AlternateContent>
  <xr:revisionPtr revIDLastSave="0" documentId="13_ncr:1_{37DCF0B3-3617-4513-B888-B66C24CBA49E}" xr6:coauthVersionLast="36" xr6:coauthVersionMax="36" xr10:uidLastSave="{00000000-0000-0000-0000-000000000000}"/>
  <bookViews>
    <workbookView xWindow="0" yWindow="0" windowWidth="21570" windowHeight="8085" xr2:uid="{C64352C4-4D56-4B65-AB60-CCCFC1A3AD62}"/>
  </bookViews>
  <sheets>
    <sheet name="Redox" sheetId="1" r:id="rId1"/>
    <sheet name="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14" i="1"/>
  <c r="H27" i="1"/>
  <c r="F3" i="2"/>
  <c r="F2" i="2"/>
  <c r="G11" i="1" l="1"/>
  <c r="G14" i="1"/>
  <c r="D21" i="1"/>
  <c r="C21" i="1"/>
  <c r="G21" i="1" s="1"/>
  <c r="B21" i="1"/>
</calcChain>
</file>

<file path=xl/sharedStrings.xml><?xml version="1.0" encoding="utf-8"?>
<sst xmlns="http://schemas.openxmlformats.org/spreadsheetml/2006/main" count="128" uniqueCount="71">
  <si>
    <t>Sensor</t>
  </si>
  <si>
    <t>Rmin</t>
  </si>
  <si>
    <t>Rmax</t>
  </si>
  <si>
    <t>Delta</t>
  </si>
  <si>
    <t>Spectra</t>
  </si>
  <si>
    <t>roGFP1</t>
  </si>
  <si>
    <t>roGFP2</t>
  </si>
  <si>
    <t>roGFP3</t>
  </si>
  <si>
    <t>roGFP4</t>
  </si>
  <si>
    <t>roGFP5</t>
  </si>
  <si>
    <t>roGFP1-R1</t>
  </si>
  <si>
    <t>roGFP1-R3</t>
  </si>
  <si>
    <t>roGFP1-R7</t>
  </si>
  <si>
    <t>roGFP1-R8</t>
  </si>
  <si>
    <t>roGFP1-R9</t>
  </si>
  <si>
    <t>roGFP1-R10</t>
  </si>
  <si>
    <t>roGFP1-R11</t>
  </si>
  <si>
    <t>roGFP1-R12</t>
  </si>
  <si>
    <t>roGFP1-R14</t>
  </si>
  <si>
    <t>Dynamic Range</t>
  </si>
  <si>
    <t>roGFP1-R12 Empirical</t>
  </si>
  <si>
    <t>Midpoint (mV)</t>
  </si>
  <si>
    <t>Cannon2006</t>
  </si>
  <si>
    <t>Empircal</t>
  </si>
  <si>
    <t>Spectra Source</t>
  </si>
  <si>
    <t>Original Paper</t>
  </si>
  <si>
    <t>Other Source</t>
  </si>
  <si>
    <t>Yes</t>
  </si>
  <si>
    <t>Dooley2004; Hanson2004</t>
  </si>
  <si>
    <t>Notes</t>
  </si>
  <si>
    <t>roGFP6</t>
  </si>
  <si>
    <t>Conflicting data between Hanson2004 and Cannon2006. Hanson 2004 takes e0 values at 30C!</t>
  </si>
  <si>
    <t>roGFP1-iL</t>
  </si>
  <si>
    <t>roGFP2-iL</t>
  </si>
  <si>
    <t>Grx1-roGFP2</t>
  </si>
  <si>
    <t>No</t>
  </si>
  <si>
    <t>roGFP1-iE</t>
  </si>
  <si>
    <t>Romero2014</t>
  </si>
  <si>
    <t>pHRed</t>
  </si>
  <si>
    <t>mKeima</t>
  </si>
  <si>
    <t>pKa</t>
  </si>
  <si>
    <t>CannonThesisPg26</t>
  </si>
  <si>
    <t>Cannon thesis shows roGFP1-R9 spectra, but doesn't claim that the curves are limiting. Maybe we can infer based on dynamic range?</t>
  </si>
  <si>
    <t>deGFP1</t>
  </si>
  <si>
    <t>deGFP2</t>
  </si>
  <si>
    <t>HansonThesisPg52</t>
  </si>
  <si>
    <t>HansonThesisPg53</t>
  </si>
  <si>
    <t>deGFP4</t>
  </si>
  <si>
    <t>deGFP3</t>
  </si>
  <si>
    <t>More information Hanson Thesis Pg. 70</t>
  </si>
  <si>
    <t>HansonThesisPg94</t>
  </si>
  <si>
    <t>HansonThesisPg95</t>
  </si>
  <si>
    <t>HansonThesisPg103</t>
  </si>
  <si>
    <t>HansonThesisPg104</t>
  </si>
  <si>
    <t>roGFP1-iQ</t>
  </si>
  <si>
    <t>roGFP1-iH</t>
  </si>
  <si>
    <t>roGFP1-iR</t>
  </si>
  <si>
    <t>roGFP1-iS</t>
  </si>
  <si>
    <t>roGFP1-iD</t>
  </si>
  <si>
    <t>Midpoint Confidence (+/-)</t>
  </si>
  <si>
    <t>Reported dyanmic range of 4.5 @ 400/503</t>
  </si>
  <si>
    <t>LohamThesisPg24</t>
  </si>
  <si>
    <t>Number of spectra</t>
  </si>
  <si>
    <t>Estimates based on Gutscher 2008, figure S3. Midpoint was -291 at pH 7 and -315 at pH 7.4, Shokhina 2019.</t>
  </si>
  <si>
    <t>Email</t>
  </si>
  <si>
    <t>Spectra Collected</t>
  </si>
  <si>
    <t>N/A</t>
  </si>
  <si>
    <t>neg 320 and 230 mv</t>
  </si>
  <si>
    <t>neg 310 and 230 mv</t>
  </si>
  <si>
    <t>neg 330 and 240 mv</t>
  </si>
  <si>
    <t>neg 330 and 250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</si>
</sst>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3D91-C584-420E-B573-414262512C57}">
  <dimension ref="A1:M27"/>
  <sheetViews>
    <sheetView tabSelected="1" workbookViewId="0">
      <selection activeCell="E1" sqref="A1:E1048576"/>
    </sheetView>
  </sheetViews>
  <sheetFormatPr defaultRowHeight="15" x14ac:dyDescent="0.25"/>
  <cols>
    <col min="1" max="1" width="20.140625" bestFit="1" customWidth="1"/>
    <col min="2" max="4" width="6" hidden="1" customWidth="1"/>
    <col min="5" max="5" width="14.28515625" customWidth="1"/>
    <col min="6" max="6" width="24.7109375" hidden="1" customWidth="1"/>
    <col min="7" max="7" width="14.5703125" hidden="1" customWidth="1"/>
    <col min="8" max="8" width="7.5703125" hidden="1" customWidth="1"/>
    <col min="9" max="9" width="16.5703125" hidden="1" customWidth="1"/>
    <col min="10" max="10" width="23.28515625" hidden="1" customWidth="1"/>
    <col min="11" max="11" width="13.7109375" hidden="1" customWidth="1"/>
    <col min="12" max="12" width="12.5703125" hidden="1" customWidth="1"/>
    <col min="13" max="13" width="84" style="5" hidden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59</v>
      </c>
      <c r="G1" s="3" t="s">
        <v>19</v>
      </c>
      <c r="H1" s="3" t="s">
        <v>4</v>
      </c>
      <c r="I1" s="3" t="s">
        <v>65</v>
      </c>
      <c r="J1" s="3" t="s">
        <v>24</v>
      </c>
      <c r="K1" s="3" t="s">
        <v>25</v>
      </c>
      <c r="L1" s="3" t="s">
        <v>26</v>
      </c>
      <c r="M1" s="4" t="s">
        <v>29</v>
      </c>
    </row>
    <row r="2" spans="1:13" x14ac:dyDescent="0.25">
      <c r="A2" s="3" t="s">
        <v>5</v>
      </c>
      <c r="B2">
        <v>4.3</v>
      </c>
      <c r="C2">
        <v>30.6</v>
      </c>
      <c r="D2">
        <v>0.2</v>
      </c>
      <c r="E2">
        <v>-281</v>
      </c>
      <c r="G2">
        <v>6.5</v>
      </c>
      <c r="H2" t="s">
        <v>27</v>
      </c>
      <c r="I2" t="s">
        <v>27</v>
      </c>
      <c r="J2" t="s">
        <v>28</v>
      </c>
      <c r="K2" t="s">
        <v>22</v>
      </c>
      <c r="M2" s="5" t="s">
        <v>31</v>
      </c>
    </row>
    <row r="3" spans="1:13" hidden="1" x14ac:dyDescent="0.25">
      <c r="A3" s="6" t="s">
        <v>10</v>
      </c>
      <c r="B3" s="7"/>
      <c r="C3" s="7"/>
      <c r="D3" s="7"/>
      <c r="E3" s="7">
        <v>-269</v>
      </c>
      <c r="F3" s="7"/>
      <c r="G3" s="7">
        <v>5.6</v>
      </c>
      <c r="H3" s="7" t="s">
        <v>35</v>
      </c>
      <c r="I3" s="7"/>
      <c r="J3" s="7"/>
      <c r="K3" s="7" t="s">
        <v>22</v>
      </c>
      <c r="L3" s="7"/>
      <c r="M3" s="8"/>
    </row>
    <row r="4" spans="1:13" hidden="1" x14ac:dyDescent="0.25">
      <c r="A4" s="6" t="s">
        <v>11</v>
      </c>
      <c r="B4" s="7"/>
      <c r="C4" s="7"/>
      <c r="D4" s="7"/>
      <c r="E4" s="7">
        <v>-282</v>
      </c>
      <c r="F4" s="7"/>
      <c r="G4" s="7">
        <v>7</v>
      </c>
      <c r="H4" s="7" t="s">
        <v>35</v>
      </c>
      <c r="I4" s="7"/>
      <c r="J4" s="7"/>
      <c r="K4" s="7" t="s">
        <v>22</v>
      </c>
      <c r="L4" s="7"/>
      <c r="M4" s="8"/>
    </row>
    <row r="5" spans="1:13" hidden="1" x14ac:dyDescent="0.25">
      <c r="A5" s="6" t="s">
        <v>12</v>
      </c>
      <c r="B5" s="7"/>
      <c r="C5" s="7"/>
      <c r="D5" s="7"/>
      <c r="E5" s="7">
        <v>-268</v>
      </c>
      <c r="F5" s="7"/>
      <c r="G5" s="7">
        <v>6.2</v>
      </c>
      <c r="H5" s="7" t="s">
        <v>35</v>
      </c>
      <c r="I5" s="7"/>
      <c r="J5" s="7"/>
      <c r="K5" s="7" t="s">
        <v>22</v>
      </c>
      <c r="L5" s="7"/>
      <c r="M5" s="8"/>
    </row>
    <row r="6" spans="1:13" hidden="1" x14ac:dyDescent="0.25">
      <c r="A6" s="6" t="s">
        <v>13</v>
      </c>
      <c r="B6" s="7"/>
      <c r="C6" s="7"/>
      <c r="D6" s="7"/>
      <c r="E6" s="7">
        <v>-284</v>
      </c>
      <c r="F6" s="7"/>
      <c r="G6" s="7">
        <v>7.5</v>
      </c>
      <c r="H6" s="7" t="s">
        <v>35</v>
      </c>
      <c r="I6" s="7"/>
      <c r="J6" s="7"/>
      <c r="K6" s="7" t="s">
        <v>22</v>
      </c>
      <c r="L6" s="7"/>
      <c r="M6" s="8"/>
    </row>
    <row r="7" spans="1:13" ht="30" x14ac:dyDescent="0.25">
      <c r="A7" s="3" t="s">
        <v>14</v>
      </c>
      <c r="E7">
        <v>-278</v>
      </c>
      <c r="G7">
        <v>7.2</v>
      </c>
      <c r="H7" t="s">
        <v>27</v>
      </c>
      <c r="J7" t="s">
        <v>41</v>
      </c>
      <c r="K7" t="s">
        <v>22</v>
      </c>
      <c r="M7" s="5" t="s">
        <v>42</v>
      </c>
    </row>
    <row r="8" spans="1:13" hidden="1" x14ac:dyDescent="0.25">
      <c r="A8" s="6" t="s">
        <v>15</v>
      </c>
      <c r="B8" s="7"/>
      <c r="C8" s="7"/>
      <c r="D8" s="7"/>
      <c r="E8" s="7">
        <v>-284</v>
      </c>
      <c r="F8" s="7"/>
      <c r="G8" s="7">
        <v>6.2</v>
      </c>
      <c r="H8" s="7" t="s">
        <v>35</v>
      </c>
      <c r="I8" s="7"/>
      <c r="J8" s="7"/>
      <c r="K8" s="7" t="s">
        <v>22</v>
      </c>
      <c r="L8" s="7"/>
      <c r="M8" s="8"/>
    </row>
    <row r="9" spans="1:13" hidden="1" x14ac:dyDescent="0.25">
      <c r="A9" s="6" t="s">
        <v>16</v>
      </c>
      <c r="B9" s="7"/>
      <c r="C9" s="7"/>
      <c r="D9" s="7"/>
      <c r="E9" s="7">
        <v>-275</v>
      </c>
      <c r="F9" s="7"/>
      <c r="G9" s="7">
        <v>5.4</v>
      </c>
      <c r="H9" s="7" t="s">
        <v>35</v>
      </c>
      <c r="I9" s="7"/>
      <c r="J9" s="7"/>
      <c r="K9" s="7" t="s">
        <v>22</v>
      </c>
      <c r="L9" s="7"/>
      <c r="M9" s="8"/>
    </row>
    <row r="10" spans="1:13" x14ac:dyDescent="0.25">
      <c r="A10" s="3" t="s">
        <v>17</v>
      </c>
      <c r="E10">
        <v>-265</v>
      </c>
      <c r="G10">
        <v>5.6</v>
      </c>
      <c r="H10" t="s">
        <v>27</v>
      </c>
      <c r="I10" t="s">
        <v>27</v>
      </c>
      <c r="J10" t="s">
        <v>64</v>
      </c>
      <c r="K10" t="s">
        <v>22</v>
      </c>
    </row>
    <row r="11" spans="1:13" ht="24" customHeight="1" x14ac:dyDescent="0.25">
      <c r="A11" s="3" t="s">
        <v>20</v>
      </c>
      <c r="B11">
        <v>0.66700000000000004</v>
      </c>
      <c r="C11">
        <v>5.2069999999999999</v>
      </c>
      <c r="D11">
        <v>0.17100000000000001</v>
      </c>
      <c r="E11">
        <v>-265</v>
      </c>
      <c r="G11" s="1">
        <f>C11/B11</f>
        <v>7.8065967016491751</v>
      </c>
      <c r="H11" t="s">
        <v>35</v>
      </c>
      <c r="I11" t="s">
        <v>66</v>
      </c>
      <c r="J11" t="s">
        <v>37</v>
      </c>
      <c r="K11" t="s">
        <v>23</v>
      </c>
    </row>
    <row r="12" spans="1:13" hidden="1" x14ac:dyDescent="0.25">
      <c r="A12" s="6" t="s">
        <v>18</v>
      </c>
      <c r="B12" s="7"/>
      <c r="C12" s="7"/>
      <c r="D12" s="7"/>
      <c r="E12" s="7">
        <v>-263</v>
      </c>
      <c r="F12" s="7"/>
      <c r="G12" s="7">
        <v>5.6</v>
      </c>
      <c r="H12" s="7" t="s">
        <v>35</v>
      </c>
      <c r="I12" s="7"/>
      <c r="J12" s="7"/>
      <c r="K12" s="7" t="s">
        <v>22</v>
      </c>
      <c r="L12" s="7"/>
      <c r="M12" s="8"/>
    </row>
    <row r="13" spans="1:13" hidden="1" x14ac:dyDescent="0.25">
      <c r="A13" s="6" t="s">
        <v>32</v>
      </c>
      <c r="B13" s="7"/>
      <c r="C13" s="7"/>
      <c r="D13" s="7"/>
      <c r="E13" s="7">
        <v>-229</v>
      </c>
      <c r="F13" s="7">
        <v>5</v>
      </c>
      <c r="G13" s="7">
        <v>7.2</v>
      </c>
      <c r="H13" s="7" t="s">
        <v>35</v>
      </c>
      <c r="I13" s="7"/>
      <c r="J13" s="7"/>
      <c r="K13" s="7"/>
      <c r="L13" s="7"/>
      <c r="M13" s="8"/>
    </row>
    <row r="14" spans="1:13" x14ac:dyDescent="0.25">
      <c r="A14" s="3" t="s">
        <v>36</v>
      </c>
      <c r="B14" s="2">
        <f>1.07 / 1.25</f>
        <v>0.85600000000000009</v>
      </c>
      <c r="C14">
        <f>3.1 * 1.25</f>
        <v>3.875</v>
      </c>
      <c r="D14">
        <v>0.5</v>
      </c>
      <c r="E14">
        <v>-236</v>
      </c>
      <c r="F14">
        <v>7</v>
      </c>
      <c r="G14" s="1">
        <f>C14/B14</f>
        <v>4.5268691588785046</v>
      </c>
      <c r="H14" t="s">
        <v>27</v>
      </c>
      <c r="I14" t="s">
        <v>27</v>
      </c>
      <c r="J14" t="s">
        <v>61</v>
      </c>
      <c r="M14" s="5" t="s">
        <v>60</v>
      </c>
    </row>
    <row r="15" spans="1:13" hidden="1" x14ac:dyDescent="0.25">
      <c r="A15" s="6" t="s">
        <v>54</v>
      </c>
      <c r="B15" s="9"/>
      <c r="C15" s="7"/>
      <c r="D15" s="7"/>
      <c r="E15" s="7">
        <v>-239</v>
      </c>
      <c r="F15" s="7">
        <v>6</v>
      </c>
      <c r="G15" s="10">
        <v>4.0999999999999996</v>
      </c>
      <c r="H15" s="7" t="s">
        <v>35</v>
      </c>
      <c r="I15" s="7"/>
      <c r="J15" s="7"/>
      <c r="K15" s="7"/>
      <c r="L15" s="7"/>
      <c r="M15" s="8"/>
    </row>
    <row r="16" spans="1:13" hidden="1" x14ac:dyDescent="0.25">
      <c r="A16" s="6" t="s">
        <v>55</v>
      </c>
      <c r="B16" s="9"/>
      <c r="C16" s="7"/>
      <c r="D16" s="7"/>
      <c r="E16" s="7">
        <v>-238</v>
      </c>
      <c r="F16" s="7">
        <v>4</v>
      </c>
      <c r="G16" s="10">
        <v>3.1</v>
      </c>
      <c r="H16" s="7" t="s">
        <v>35</v>
      </c>
      <c r="I16" s="7"/>
      <c r="J16" s="7"/>
      <c r="K16" s="7"/>
      <c r="L16" s="7"/>
      <c r="M16" s="8"/>
    </row>
    <row r="17" spans="1:13" hidden="1" x14ac:dyDescent="0.25">
      <c r="A17" s="6" t="s">
        <v>56</v>
      </c>
      <c r="B17" s="9"/>
      <c r="C17" s="7"/>
      <c r="D17" s="7"/>
      <c r="E17" s="7">
        <v>-237</v>
      </c>
      <c r="F17" s="7">
        <v>5</v>
      </c>
      <c r="G17" s="10">
        <v>2.9</v>
      </c>
      <c r="H17" s="7" t="s">
        <v>35</v>
      </c>
      <c r="I17" s="7"/>
      <c r="J17" s="7"/>
      <c r="K17" s="7"/>
      <c r="L17" s="7"/>
      <c r="M17" s="8"/>
    </row>
    <row r="18" spans="1:13" hidden="1" x14ac:dyDescent="0.25">
      <c r="A18" s="6" t="s">
        <v>57</v>
      </c>
      <c r="B18" s="9"/>
      <c r="C18" s="7"/>
      <c r="D18" s="7"/>
      <c r="E18" s="7">
        <v>-240</v>
      </c>
      <c r="F18" s="7">
        <v>3</v>
      </c>
      <c r="G18" s="10">
        <v>2.4</v>
      </c>
      <c r="H18" s="7" t="s">
        <v>35</v>
      </c>
      <c r="I18" s="7"/>
      <c r="J18" s="7"/>
      <c r="K18" s="7"/>
      <c r="L18" s="7"/>
      <c r="M18" s="8"/>
    </row>
    <row r="19" spans="1:13" hidden="1" x14ac:dyDescent="0.25">
      <c r="A19" s="6" t="s">
        <v>58</v>
      </c>
      <c r="B19" s="9"/>
      <c r="C19" s="7"/>
      <c r="D19" s="7"/>
      <c r="E19" s="7">
        <v>-246</v>
      </c>
      <c r="F19" s="7">
        <v>1</v>
      </c>
      <c r="G19" s="10">
        <v>2.8</v>
      </c>
      <c r="H19" s="7" t="s">
        <v>35</v>
      </c>
      <c r="I19" s="7"/>
      <c r="J19" s="7"/>
      <c r="K19" s="7"/>
      <c r="L19" s="7"/>
      <c r="M19" s="8"/>
    </row>
    <row r="20" spans="1:13" x14ac:dyDescent="0.25">
      <c r="A20" s="3" t="s">
        <v>6</v>
      </c>
      <c r="B20">
        <v>0.09</v>
      </c>
      <c r="C20">
        <v>1.7</v>
      </c>
      <c r="D20">
        <v>0.3</v>
      </c>
      <c r="E20">
        <v>-272</v>
      </c>
      <c r="G20">
        <v>5.8</v>
      </c>
      <c r="H20" t="s">
        <v>27</v>
      </c>
      <c r="I20" t="s">
        <v>27</v>
      </c>
      <c r="J20" t="s">
        <v>28</v>
      </c>
    </row>
    <row r="21" spans="1:13" ht="30" x14ac:dyDescent="0.25">
      <c r="A21" s="3" t="s">
        <v>34</v>
      </c>
      <c r="B21" s="1">
        <f>15500/45000</f>
        <v>0.34444444444444444</v>
      </c>
      <c r="C21" s="1">
        <f>47000/23000</f>
        <v>2.0434782608695654</v>
      </c>
      <c r="D21" s="1">
        <f>23/45</f>
        <v>0.51111111111111107</v>
      </c>
      <c r="E21">
        <v>-272</v>
      </c>
      <c r="G21" s="1">
        <f>C21/B21</f>
        <v>5.9326788218793833</v>
      </c>
      <c r="H21" t="s">
        <v>35</v>
      </c>
      <c r="I21" t="s">
        <v>66</v>
      </c>
      <c r="M21" s="5" t="s">
        <v>63</v>
      </c>
    </row>
    <row r="22" spans="1:13" x14ac:dyDescent="0.25">
      <c r="A22" s="3" t="s">
        <v>33</v>
      </c>
      <c r="B22">
        <v>0.19</v>
      </c>
      <c r="C22">
        <v>0.45</v>
      </c>
      <c r="D22">
        <v>0.65</v>
      </c>
      <c r="E22">
        <v>-229</v>
      </c>
      <c r="H22" t="s">
        <v>27</v>
      </c>
      <c r="I22" t="s">
        <v>27</v>
      </c>
    </row>
    <row r="23" spans="1:13" x14ac:dyDescent="0.25">
      <c r="A23" s="3" t="s">
        <v>7</v>
      </c>
      <c r="E23">
        <v>-299</v>
      </c>
      <c r="G23">
        <v>4.3</v>
      </c>
      <c r="H23" t="s">
        <v>27</v>
      </c>
      <c r="I23" t="s">
        <v>27</v>
      </c>
      <c r="J23" t="s">
        <v>52</v>
      </c>
      <c r="M23" s="5" t="s">
        <v>69</v>
      </c>
    </row>
    <row r="24" spans="1:13" x14ac:dyDescent="0.25">
      <c r="A24" s="3" t="s">
        <v>8</v>
      </c>
      <c r="E24">
        <v>-286</v>
      </c>
      <c r="G24">
        <v>2.6</v>
      </c>
      <c r="H24" t="s">
        <v>27</v>
      </c>
      <c r="I24" t="s">
        <v>27</v>
      </c>
      <c r="J24" t="s">
        <v>50</v>
      </c>
      <c r="M24" s="5" t="s">
        <v>67</v>
      </c>
    </row>
    <row r="25" spans="1:13" x14ac:dyDescent="0.25">
      <c r="A25" s="3" t="s">
        <v>9</v>
      </c>
      <c r="E25">
        <v>-296</v>
      </c>
      <c r="G25">
        <v>7.8</v>
      </c>
      <c r="H25" t="s">
        <v>27</v>
      </c>
      <c r="I25" t="s">
        <v>27</v>
      </c>
      <c r="J25" t="s">
        <v>53</v>
      </c>
      <c r="M25" s="5" t="s">
        <v>70</v>
      </c>
    </row>
    <row r="26" spans="1:13" x14ac:dyDescent="0.25">
      <c r="A26" s="3" t="s">
        <v>30</v>
      </c>
      <c r="E26">
        <v>-280</v>
      </c>
      <c r="G26">
        <v>5.4</v>
      </c>
      <c r="H26" t="s">
        <v>27</v>
      </c>
      <c r="I26" t="s">
        <v>27</v>
      </c>
      <c r="J26" t="s">
        <v>51</v>
      </c>
      <c r="M26" s="5" t="s">
        <v>68</v>
      </c>
    </row>
    <row r="27" spans="1:13" x14ac:dyDescent="0.25">
      <c r="A27" s="3" t="s">
        <v>62</v>
      </c>
      <c r="H27">
        <f>COUNTIF(H2:H26, "Yes")</f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5626-33EF-459E-AADB-B66D7A7B4BCF}">
  <dimension ref="A1:K7"/>
  <sheetViews>
    <sheetView topLeftCell="E1" workbookViewId="0">
      <selection activeCell="I7" sqref="I7"/>
    </sheetView>
  </sheetViews>
  <sheetFormatPr defaultRowHeight="15" x14ac:dyDescent="0.25"/>
  <cols>
    <col min="6" max="6" width="14.5703125" bestFit="1" customWidth="1"/>
    <col min="8" max="8" width="17.5703125" bestFit="1" customWidth="1"/>
    <col min="9" max="9" width="13.7109375" bestFit="1" customWidth="1"/>
    <col min="10" max="10" width="12.5703125" bestFit="1" customWidth="1"/>
    <col min="11" max="11" width="36.140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40</v>
      </c>
      <c r="F1" s="3" t="s">
        <v>19</v>
      </c>
      <c r="G1" s="3" t="s">
        <v>4</v>
      </c>
      <c r="H1" s="3" t="s">
        <v>24</v>
      </c>
      <c r="I1" s="3" t="s">
        <v>25</v>
      </c>
      <c r="J1" s="3" t="s">
        <v>26</v>
      </c>
      <c r="K1" s="3" t="s">
        <v>29</v>
      </c>
    </row>
    <row r="2" spans="1:11" x14ac:dyDescent="0.25">
      <c r="A2" s="3" t="s">
        <v>38</v>
      </c>
      <c r="B2">
        <v>0.16</v>
      </c>
      <c r="C2">
        <v>5.83</v>
      </c>
      <c r="D2">
        <v>0.16</v>
      </c>
      <c r="E2">
        <v>7.8</v>
      </c>
      <c r="F2">
        <f>C2/B2</f>
        <v>36.4375</v>
      </c>
      <c r="G2" t="s">
        <v>27</v>
      </c>
    </row>
    <row r="3" spans="1:11" x14ac:dyDescent="0.25">
      <c r="A3" s="3" t="s">
        <v>39</v>
      </c>
      <c r="B3">
        <v>0.73</v>
      </c>
      <c r="C3">
        <v>22.41</v>
      </c>
      <c r="D3">
        <v>7.0000000000000007E-2</v>
      </c>
      <c r="E3">
        <v>6.6</v>
      </c>
      <c r="F3">
        <f>C3/B3</f>
        <v>30.698630136986303</v>
      </c>
      <c r="G3" t="s">
        <v>27</v>
      </c>
    </row>
    <row r="4" spans="1:11" x14ac:dyDescent="0.25">
      <c r="A4" s="3" t="s">
        <v>43</v>
      </c>
      <c r="E4">
        <v>7.8</v>
      </c>
      <c r="G4" t="s">
        <v>27</v>
      </c>
      <c r="H4" t="s">
        <v>45</v>
      </c>
    </row>
    <row r="5" spans="1:11" x14ac:dyDescent="0.25">
      <c r="A5" s="3" t="s">
        <v>44</v>
      </c>
      <c r="E5">
        <v>6.9</v>
      </c>
    </row>
    <row r="6" spans="1:11" x14ac:dyDescent="0.25">
      <c r="A6" s="3" t="s">
        <v>48</v>
      </c>
      <c r="E6">
        <v>6.6</v>
      </c>
    </row>
    <row r="7" spans="1:11" x14ac:dyDescent="0.25">
      <c r="A7" s="3" t="s">
        <v>47</v>
      </c>
      <c r="E7">
        <v>7</v>
      </c>
      <c r="G7" t="s">
        <v>27</v>
      </c>
      <c r="H7" t="s">
        <v>46</v>
      </c>
      <c r="K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Redox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2019-03-15T17:46:00Z</dcterms:created>
  <dcterms:modified xsi:type="dcterms:W3CDTF">2019-03-29T16:26:55Z</dcterms:modified>
</cp:coreProperties>
</file>