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18.FICHAS\14.CALENTADORES SOLARES\Piscinas\"/>
    </mc:Choice>
  </mc:AlternateContent>
  <bookViews>
    <workbookView xWindow="0" yWindow="0" windowWidth="20490" windowHeight="7650" tabRatio="641" firstSheet="3" activeTab="3"/>
  </bookViews>
  <sheets>
    <sheet name="DATOSHIDROMASAJE" sheetId="15" state="hidden" r:id="rId1"/>
    <sheet name="DATOS" sheetId="3" state="hidden" r:id="rId2"/>
    <sheet name="GRAFICAS" sheetId="1" state="hidden" r:id="rId3"/>
    <sheet name="DIMENSIONAMIENTO DE ALBERCAS" sheetId="10" r:id="rId4"/>
  </sheets>
  <calcPr calcId="162913"/>
</workbook>
</file>

<file path=xl/calcChain.xml><?xml version="1.0" encoding="utf-8"?>
<calcChain xmlns="http://schemas.openxmlformats.org/spreadsheetml/2006/main">
  <c r="Z186" i="15" l="1"/>
  <c r="Y186" i="15"/>
  <c r="X186" i="15"/>
  <c r="W186" i="15"/>
  <c r="U186" i="15"/>
  <c r="T186" i="15"/>
  <c r="S186" i="15"/>
  <c r="R186" i="15"/>
  <c r="Z185" i="15"/>
  <c r="Y185" i="15"/>
  <c r="X185" i="15"/>
  <c r="W185" i="15"/>
  <c r="U185" i="15"/>
  <c r="T185" i="15"/>
  <c r="S185" i="15"/>
  <c r="R185" i="15"/>
  <c r="Z184" i="15"/>
  <c r="Y184" i="15"/>
  <c r="X184" i="15"/>
  <c r="W184" i="15"/>
  <c r="U184" i="15"/>
  <c r="T184" i="15"/>
  <c r="S184" i="15"/>
  <c r="R184" i="15"/>
  <c r="Z183" i="15"/>
  <c r="Y183" i="15"/>
  <c r="X183" i="15"/>
  <c r="W183" i="15"/>
  <c r="U183" i="15"/>
  <c r="T183" i="15"/>
  <c r="S183" i="15"/>
  <c r="R183" i="15"/>
  <c r="Z182" i="15"/>
  <c r="Y182" i="15"/>
  <c r="X182" i="15"/>
  <c r="W182" i="15"/>
  <c r="U182" i="15"/>
  <c r="T182" i="15"/>
  <c r="S182" i="15"/>
  <c r="R182" i="15"/>
  <c r="Z181" i="15"/>
  <c r="Y181" i="15"/>
  <c r="X181" i="15"/>
  <c r="W181" i="15"/>
  <c r="U181" i="15"/>
  <c r="T181" i="15"/>
  <c r="S181" i="15"/>
  <c r="R181" i="15"/>
  <c r="Z180" i="15"/>
  <c r="Y180" i="15"/>
  <c r="X180" i="15"/>
  <c r="W180" i="15"/>
  <c r="U180" i="15"/>
  <c r="T180" i="15"/>
  <c r="S180" i="15"/>
  <c r="R180" i="15"/>
  <c r="Z179" i="15"/>
  <c r="Y179" i="15"/>
  <c r="X179" i="15"/>
  <c r="W179" i="15"/>
  <c r="U179" i="15"/>
  <c r="T179" i="15"/>
  <c r="S179" i="15"/>
  <c r="R179" i="15"/>
  <c r="Z178" i="15"/>
  <c r="Y178" i="15"/>
  <c r="X178" i="15"/>
  <c r="W178" i="15"/>
  <c r="U178" i="15"/>
  <c r="T178" i="15"/>
  <c r="S178" i="15"/>
  <c r="R178" i="15"/>
  <c r="Z177" i="15"/>
  <c r="Y177" i="15"/>
  <c r="X177" i="15"/>
  <c r="W177" i="15"/>
  <c r="U177" i="15"/>
  <c r="T177" i="15"/>
  <c r="S177" i="15"/>
  <c r="R177" i="15"/>
  <c r="Z176" i="15"/>
  <c r="Y176" i="15"/>
  <c r="X176" i="15"/>
  <c r="W176" i="15"/>
  <c r="U176" i="15"/>
  <c r="T176" i="15"/>
  <c r="S176" i="15"/>
  <c r="R176" i="15"/>
  <c r="Z175" i="15"/>
  <c r="Y175" i="15"/>
  <c r="X175" i="15"/>
  <c r="W175" i="15"/>
  <c r="U175" i="15"/>
  <c r="T175" i="15"/>
  <c r="S175" i="15"/>
  <c r="R175" i="15"/>
  <c r="Z174" i="15"/>
  <c r="Y174" i="15"/>
  <c r="X174" i="15"/>
  <c r="W174" i="15"/>
  <c r="U174" i="15"/>
  <c r="T174" i="15"/>
  <c r="S174" i="15"/>
  <c r="R174" i="15"/>
  <c r="Z173" i="15"/>
  <c r="Y173" i="15"/>
  <c r="X173" i="15"/>
  <c r="W173" i="15"/>
  <c r="U173" i="15"/>
  <c r="T173" i="15"/>
  <c r="S173" i="15"/>
  <c r="R173" i="15"/>
  <c r="Z172" i="15"/>
  <c r="Y172" i="15"/>
  <c r="X172" i="15"/>
  <c r="W172" i="15"/>
  <c r="U172" i="15"/>
  <c r="T172" i="15"/>
  <c r="S172" i="15"/>
  <c r="R172" i="15"/>
  <c r="Z171" i="15"/>
  <c r="Y171" i="15"/>
  <c r="X171" i="15"/>
  <c r="W171" i="15"/>
  <c r="U171" i="15"/>
  <c r="T171" i="15"/>
  <c r="S171" i="15"/>
  <c r="R171" i="15"/>
  <c r="Z170" i="15"/>
  <c r="Y170" i="15"/>
  <c r="X170" i="15"/>
  <c r="W170" i="15"/>
  <c r="U170" i="15"/>
  <c r="T170" i="15"/>
  <c r="S170" i="15"/>
  <c r="R170" i="15"/>
  <c r="Z169" i="15"/>
  <c r="Y169" i="15"/>
  <c r="X169" i="15"/>
  <c r="W169" i="15"/>
  <c r="U169" i="15"/>
  <c r="T169" i="15"/>
  <c r="S169" i="15"/>
  <c r="R169" i="15"/>
  <c r="Z168" i="15"/>
  <c r="Y168" i="15"/>
  <c r="X168" i="15"/>
  <c r="W168" i="15"/>
  <c r="U168" i="15"/>
  <c r="T168" i="15"/>
  <c r="S168" i="15"/>
  <c r="R168" i="15"/>
  <c r="Z167" i="15"/>
  <c r="Y167" i="15"/>
  <c r="X167" i="15"/>
  <c r="W167" i="15"/>
  <c r="U167" i="15"/>
  <c r="T167" i="15"/>
  <c r="S167" i="15"/>
  <c r="R167" i="15"/>
  <c r="Z166" i="15"/>
  <c r="Y166" i="15"/>
  <c r="X166" i="15"/>
  <c r="W166" i="15"/>
  <c r="U166" i="15"/>
  <c r="T166" i="15"/>
  <c r="S166" i="15"/>
  <c r="R166" i="15"/>
  <c r="Z165" i="15"/>
  <c r="Y165" i="15"/>
  <c r="X165" i="15"/>
  <c r="W165" i="15"/>
  <c r="U165" i="15"/>
  <c r="T165" i="15"/>
  <c r="S165" i="15"/>
  <c r="R165" i="15"/>
  <c r="Z164" i="15"/>
  <c r="Y164" i="15"/>
  <c r="X164" i="15"/>
  <c r="W164" i="15"/>
  <c r="U164" i="15"/>
  <c r="T164" i="15"/>
  <c r="S164" i="15"/>
  <c r="R164" i="15"/>
  <c r="Z163" i="15"/>
  <c r="Y163" i="15"/>
  <c r="X163" i="15"/>
  <c r="W163" i="15"/>
  <c r="U163" i="15"/>
  <c r="T163" i="15"/>
  <c r="S163" i="15"/>
  <c r="R163" i="15"/>
  <c r="Z162" i="15"/>
  <c r="Y162" i="15"/>
  <c r="X162" i="15"/>
  <c r="W162" i="15"/>
  <c r="U162" i="15"/>
  <c r="T162" i="15"/>
  <c r="S162" i="15"/>
  <c r="R162" i="15"/>
  <c r="Z161" i="15"/>
  <c r="Y161" i="15"/>
  <c r="X161" i="15"/>
  <c r="W161" i="15"/>
  <c r="U161" i="15"/>
  <c r="T161" i="15"/>
  <c r="S161" i="15"/>
  <c r="R161" i="15"/>
  <c r="Z160" i="15"/>
  <c r="Y160" i="15"/>
  <c r="X160" i="15"/>
  <c r="W160" i="15"/>
  <c r="U160" i="15"/>
  <c r="T160" i="15"/>
  <c r="S160" i="15"/>
  <c r="R160" i="15"/>
  <c r="Z159" i="15"/>
  <c r="Y159" i="15"/>
  <c r="X159" i="15"/>
  <c r="W159" i="15"/>
  <c r="U159" i="15"/>
  <c r="T159" i="15"/>
  <c r="S159" i="15"/>
  <c r="R159" i="15"/>
  <c r="Z158" i="15"/>
  <c r="Y158" i="15"/>
  <c r="X158" i="15"/>
  <c r="W158" i="15"/>
  <c r="U158" i="15"/>
  <c r="T158" i="15"/>
  <c r="S158" i="15"/>
  <c r="R158" i="15"/>
  <c r="Z157" i="15"/>
  <c r="Y157" i="15"/>
  <c r="X157" i="15"/>
  <c r="W157" i="15"/>
  <c r="U157" i="15"/>
  <c r="T157" i="15"/>
  <c r="S157" i="15"/>
  <c r="R157" i="15"/>
  <c r="Z156" i="15"/>
  <c r="Y156" i="15"/>
  <c r="X156" i="15"/>
  <c r="W156" i="15"/>
  <c r="U156" i="15"/>
  <c r="T156" i="15"/>
  <c r="S156" i="15"/>
  <c r="R156" i="15"/>
  <c r="Z155" i="15"/>
  <c r="Y155" i="15"/>
  <c r="X155" i="15"/>
  <c r="W155" i="15"/>
  <c r="U155" i="15"/>
  <c r="T155" i="15"/>
  <c r="S155" i="15"/>
  <c r="R155" i="15"/>
  <c r="Z154" i="15"/>
  <c r="Y154" i="15"/>
  <c r="X154" i="15"/>
  <c r="W154" i="15"/>
  <c r="U154" i="15"/>
  <c r="T154" i="15"/>
  <c r="S154" i="15"/>
  <c r="R154" i="15"/>
  <c r="Z153" i="15"/>
  <c r="Y153" i="15"/>
  <c r="X153" i="15"/>
  <c r="W153" i="15"/>
  <c r="U153" i="15"/>
  <c r="T153" i="15"/>
  <c r="S153" i="15"/>
  <c r="R153" i="15"/>
  <c r="Z152" i="15"/>
  <c r="Y152" i="15"/>
  <c r="X152" i="15"/>
  <c r="W152" i="15"/>
  <c r="U152" i="15"/>
  <c r="T152" i="15"/>
  <c r="S152" i="15"/>
  <c r="R152" i="15"/>
  <c r="Z151" i="15"/>
  <c r="Y151" i="15"/>
  <c r="X151" i="15"/>
  <c r="W151" i="15"/>
  <c r="U151" i="15"/>
  <c r="T151" i="15"/>
  <c r="S151" i="15"/>
  <c r="R151" i="15"/>
  <c r="Z150" i="15"/>
  <c r="Y150" i="15"/>
  <c r="X150" i="15"/>
  <c r="W150" i="15"/>
  <c r="U150" i="15"/>
  <c r="T150" i="15"/>
  <c r="S150" i="15"/>
  <c r="R150" i="15"/>
  <c r="Z149" i="15"/>
  <c r="Y149" i="15"/>
  <c r="X149" i="15"/>
  <c r="W149" i="15"/>
  <c r="U149" i="15"/>
  <c r="T149" i="15"/>
  <c r="S149" i="15"/>
  <c r="R149" i="15"/>
  <c r="Z148" i="15"/>
  <c r="Y148" i="15"/>
  <c r="X148" i="15"/>
  <c r="W148" i="15"/>
  <c r="U148" i="15"/>
  <c r="T148" i="15"/>
  <c r="S148" i="15"/>
  <c r="R148" i="15"/>
  <c r="Z147" i="15"/>
  <c r="Y147" i="15"/>
  <c r="X147" i="15"/>
  <c r="W147" i="15"/>
  <c r="U147" i="15"/>
  <c r="T147" i="15"/>
  <c r="S147" i="15"/>
  <c r="R147" i="15"/>
  <c r="Z146" i="15"/>
  <c r="Y146" i="15"/>
  <c r="X146" i="15"/>
  <c r="W146" i="15"/>
  <c r="U146" i="15"/>
  <c r="T146" i="15"/>
  <c r="S146" i="15"/>
  <c r="R146" i="15"/>
  <c r="Z145" i="15"/>
  <c r="Y145" i="15"/>
  <c r="X145" i="15"/>
  <c r="W145" i="15"/>
  <c r="U145" i="15"/>
  <c r="T145" i="15"/>
  <c r="S145" i="15"/>
  <c r="R145" i="15"/>
  <c r="Z144" i="15"/>
  <c r="Y144" i="15"/>
  <c r="X144" i="15"/>
  <c r="W144" i="15"/>
  <c r="U144" i="15"/>
  <c r="T144" i="15"/>
  <c r="S144" i="15"/>
  <c r="R144" i="15"/>
  <c r="Z143" i="15"/>
  <c r="Y143" i="15"/>
  <c r="X143" i="15"/>
  <c r="W143" i="15"/>
  <c r="U143" i="15"/>
  <c r="T143" i="15"/>
  <c r="S143" i="15"/>
  <c r="R143" i="15"/>
  <c r="Z142" i="15"/>
  <c r="Y142" i="15"/>
  <c r="X142" i="15"/>
  <c r="W142" i="15"/>
  <c r="U142" i="15"/>
  <c r="T142" i="15"/>
  <c r="S142" i="15"/>
  <c r="R142" i="15"/>
  <c r="Z141" i="15"/>
  <c r="Y141" i="15"/>
  <c r="X141" i="15"/>
  <c r="W141" i="15"/>
  <c r="U141" i="15"/>
  <c r="T141" i="15"/>
  <c r="S141" i="15"/>
  <c r="R141" i="15"/>
  <c r="Z140" i="15"/>
  <c r="Y140" i="15"/>
  <c r="X140" i="15"/>
  <c r="W140" i="15"/>
  <c r="U140" i="15"/>
  <c r="T140" i="15"/>
  <c r="S140" i="15"/>
  <c r="R140" i="15"/>
  <c r="Z139" i="15"/>
  <c r="Y139" i="15"/>
  <c r="X139" i="15"/>
  <c r="W139" i="15"/>
  <c r="U139" i="15"/>
  <c r="T139" i="15"/>
  <c r="S139" i="15"/>
  <c r="R139" i="15"/>
  <c r="Z138" i="15"/>
  <c r="Y138" i="15"/>
  <c r="X138" i="15"/>
  <c r="W138" i="15"/>
  <c r="U138" i="15"/>
  <c r="T138" i="15"/>
  <c r="S138" i="15"/>
  <c r="R138" i="15"/>
  <c r="Z137" i="15"/>
  <c r="Y137" i="15"/>
  <c r="X137" i="15"/>
  <c r="W137" i="15"/>
  <c r="U137" i="15"/>
  <c r="T137" i="15"/>
  <c r="S137" i="15"/>
  <c r="R137" i="15"/>
  <c r="Z136" i="15"/>
  <c r="Y136" i="15"/>
  <c r="X136" i="15"/>
  <c r="W136" i="15"/>
  <c r="U136" i="15"/>
  <c r="T136" i="15"/>
  <c r="S136" i="15"/>
  <c r="R136" i="15"/>
  <c r="Z135" i="15"/>
  <c r="Y135" i="15"/>
  <c r="X135" i="15"/>
  <c r="W135" i="15"/>
  <c r="U135" i="15"/>
  <c r="T135" i="15"/>
  <c r="S135" i="15"/>
  <c r="R135" i="15"/>
  <c r="Z134" i="15"/>
  <c r="Y134" i="15"/>
  <c r="X134" i="15"/>
  <c r="W134" i="15"/>
  <c r="U134" i="15"/>
  <c r="T134" i="15"/>
  <c r="S134" i="15"/>
  <c r="R134" i="15"/>
  <c r="Z133" i="15"/>
  <c r="Y133" i="15"/>
  <c r="X133" i="15"/>
  <c r="W133" i="15"/>
  <c r="U133" i="15"/>
  <c r="T133" i="15"/>
  <c r="S133" i="15"/>
  <c r="R133" i="15"/>
  <c r="Z132" i="15"/>
  <c r="Y132" i="15"/>
  <c r="X132" i="15"/>
  <c r="W132" i="15"/>
  <c r="U132" i="15"/>
  <c r="T132" i="15"/>
  <c r="S132" i="15"/>
  <c r="R132" i="15"/>
  <c r="Z131" i="15"/>
  <c r="Y131" i="15"/>
  <c r="X131" i="15"/>
  <c r="W131" i="15"/>
  <c r="U131" i="15"/>
  <c r="T131" i="15"/>
  <c r="S131" i="15"/>
  <c r="R131" i="15"/>
  <c r="Z130" i="15"/>
  <c r="Y130" i="15"/>
  <c r="X130" i="15"/>
  <c r="W130" i="15"/>
  <c r="U130" i="15"/>
  <c r="T130" i="15"/>
  <c r="S130" i="15"/>
  <c r="R130" i="15"/>
  <c r="Z129" i="15"/>
  <c r="Y129" i="15"/>
  <c r="X129" i="15"/>
  <c r="W129" i="15"/>
  <c r="U129" i="15"/>
  <c r="T129" i="15"/>
  <c r="S129" i="15"/>
  <c r="R129" i="15"/>
  <c r="Z128" i="15"/>
  <c r="Y128" i="15"/>
  <c r="X128" i="15"/>
  <c r="W128" i="15"/>
  <c r="U128" i="15"/>
  <c r="T128" i="15"/>
  <c r="S128" i="15"/>
  <c r="R128" i="15"/>
  <c r="Z127" i="15"/>
  <c r="Y127" i="15"/>
  <c r="X127" i="15"/>
  <c r="W127" i="15"/>
  <c r="U127" i="15"/>
  <c r="T127" i="15"/>
  <c r="S127" i="15"/>
  <c r="R127" i="15"/>
  <c r="Z126" i="15"/>
  <c r="Y126" i="15"/>
  <c r="X126" i="15"/>
  <c r="W126" i="15"/>
  <c r="U126" i="15"/>
  <c r="T126" i="15"/>
  <c r="S126" i="15"/>
  <c r="R126" i="15"/>
  <c r="Z125" i="15"/>
  <c r="Y125" i="15"/>
  <c r="X125" i="15"/>
  <c r="W125" i="15"/>
  <c r="U125" i="15"/>
  <c r="T125" i="15"/>
  <c r="S125" i="15"/>
  <c r="R125" i="15"/>
  <c r="Z124" i="15"/>
  <c r="Y124" i="15"/>
  <c r="X124" i="15"/>
  <c r="W124" i="15"/>
  <c r="U124" i="15"/>
  <c r="T124" i="15"/>
  <c r="S124" i="15"/>
  <c r="R124" i="15"/>
  <c r="Z123" i="15"/>
  <c r="Y123" i="15"/>
  <c r="X123" i="15"/>
  <c r="W123" i="15"/>
  <c r="U123" i="15"/>
  <c r="T123" i="15"/>
  <c r="S123" i="15"/>
  <c r="R123" i="15"/>
  <c r="Z122" i="15"/>
  <c r="Y122" i="15"/>
  <c r="X122" i="15"/>
  <c r="W122" i="15"/>
  <c r="U122" i="15"/>
  <c r="T122" i="15"/>
  <c r="S122" i="15"/>
  <c r="R122" i="15"/>
  <c r="Z121" i="15"/>
  <c r="Y121" i="15"/>
  <c r="X121" i="15"/>
  <c r="W121" i="15"/>
  <c r="U121" i="15"/>
  <c r="T121" i="15"/>
  <c r="S121" i="15"/>
  <c r="R121" i="15"/>
  <c r="Z120" i="15"/>
  <c r="Y120" i="15"/>
  <c r="X120" i="15"/>
  <c r="W120" i="15"/>
  <c r="U120" i="15"/>
  <c r="T120" i="15"/>
  <c r="S120" i="15"/>
  <c r="R120" i="15"/>
  <c r="Z119" i="15"/>
  <c r="Y119" i="15"/>
  <c r="X119" i="15"/>
  <c r="W119" i="15"/>
  <c r="U119" i="15"/>
  <c r="T119" i="15"/>
  <c r="S119" i="15"/>
  <c r="R119" i="15"/>
  <c r="Z118" i="15"/>
  <c r="Y118" i="15"/>
  <c r="X118" i="15"/>
  <c r="W118" i="15"/>
  <c r="U118" i="15"/>
  <c r="T118" i="15"/>
  <c r="S118" i="15"/>
  <c r="R118" i="15"/>
  <c r="Z117" i="15"/>
  <c r="Y117" i="15"/>
  <c r="X117" i="15"/>
  <c r="W117" i="15"/>
  <c r="U117" i="15"/>
  <c r="T117" i="15"/>
  <c r="S117" i="15"/>
  <c r="R117" i="15"/>
  <c r="Z116" i="15"/>
  <c r="Y116" i="15"/>
  <c r="X116" i="15"/>
  <c r="W116" i="15"/>
  <c r="U116" i="15"/>
  <c r="T116" i="15"/>
  <c r="S116" i="15"/>
  <c r="R116" i="15"/>
  <c r="G116" i="15"/>
  <c r="F116" i="15"/>
  <c r="E116" i="15"/>
  <c r="D116" i="15"/>
  <c r="C116" i="15"/>
  <c r="Z115" i="15"/>
  <c r="Y115" i="15"/>
  <c r="X115" i="15"/>
  <c r="W115" i="15"/>
  <c r="U115" i="15"/>
  <c r="T115" i="15"/>
  <c r="S115" i="15"/>
  <c r="R115" i="15"/>
  <c r="Z114" i="15"/>
  <c r="Y114" i="15"/>
  <c r="X114" i="15"/>
  <c r="W114" i="15"/>
  <c r="U114" i="15"/>
  <c r="T114" i="15"/>
  <c r="S114" i="15"/>
  <c r="R114" i="15"/>
  <c r="Z113" i="15"/>
  <c r="Y113" i="15"/>
  <c r="X113" i="15"/>
  <c r="W113" i="15"/>
  <c r="U113" i="15"/>
  <c r="T113" i="15"/>
  <c r="S113" i="15"/>
  <c r="R113" i="15"/>
  <c r="G113" i="15"/>
  <c r="F113" i="15"/>
  <c r="E113" i="15"/>
  <c r="D113" i="15"/>
  <c r="C113" i="15"/>
  <c r="Z112" i="15"/>
  <c r="Y112" i="15"/>
  <c r="X112" i="15"/>
  <c r="W112" i="15"/>
  <c r="U112" i="15"/>
  <c r="T112" i="15"/>
  <c r="S112" i="15"/>
  <c r="R112" i="15"/>
  <c r="Z111" i="15"/>
  <c r="Y111" i="15"/>
  <c r="X111" i="15"/>
  <c r="W111" i="15"/>
  <c r="U111" i="15"/>
  <c r="T111" i="15"/>
  <c r="S111" i="15"/>
  <c r="R111" i="15"/>
  <c r="Z110" i="15"/>
  <c r="Y110" i="15"/>
  <c r="X110" i="15"/>
  <c r="W110" i="15"/>
  <c r="U110" i="15"/>
  <c r="T110" i="15"/>
  <c r="S110" i="15"/>
  <c r="R110" i="15"/>
  <c r="G110" i="15"/>
  <c r="F110" i="15"/>
  <c r="E110" i="15"/>
  <c r="D110" i="15"/>
  <c r="C110" i="15"/>
  <c r="Z109" i="15"/>
  <c r="Y109" i="15"/>
  <c r="X109" i="15"/>
  <c r="W109" i="15"/>
  <c r="U109" i="15"/>
  <c r="T109" i="15"/>
  <c r="S109" i="15"/>
  <c r="R109" i="15"/>
  <c r="Z108" i="15"/>
  <c r="Y108" i="15"/>
  <c r="X108" i="15"/>
  <c r="W108" i="15"/>
  <c r="U108" i="15"/>
  <c r="T108" i="15"/>
  <c r="S108" i="15"/>
  <c r="R108" i="15"/>
  <c r="Z107" i="15"/>
  <c r="Y107" i="15"/>
  <c r="X107" i="15"/>
  <c r="W107" i="15"/>
  <c r="U107" i="15"/>
  <c r="T107" i="15"/>
  <c r="S107" i="15"/>
  <c r="R107" i="15"/>
  <c r="Z106" i="15"/>
  <c r="Y106" i="15"/>
  <c r="X106" i="15"/>
  <c r="W106" i="15"/>
  <c r="U106" i="15"/>
  <c r="T106" i="15"/>
  <c r="S106" i="15"/>
  <c r="R106" i="15"/>
  <c r="Z105" i="15"/>
  <c r="Y105" i="15"/>
  <c r="X105" i="15"/>
  <c r="W105" i="15"/>
  <c r="U105" i="15"/>
  <c r="T105" i="15"/>
  <c r="S105" i="15"/>
  <c r="R105" i="15"/>
  <c r="Z104" i="15"/>
  <c r="Y104" i="15"/>
  <c r="X104" i="15"/>
  <c r="W104" i="15"/>
  <c r="U104" i="15"/>
  <c r="T104" i="15"/>
  <c r="S104" i="15"/>
  <c r="R104" i="15"/>
  <c r="Z103" i="15"/>
  <c r="Y103" i="15"/>
  <c r="X103" i="15"/>
  <c r="W103" i="15"/>
  <c r="U103" i="15"/>
  <c r="T103" i="15"/>
  <c r="S103" i="15"/>
  <c r="R103" i="15"/>
  <c r="Z102" i="15"/>
  <c r="Y102" i="15"/>
  <c r="X102" i="15"/>
  <c r="W102" i="15"/>
  <c r="U102" i="15"/>
  <c r="T102" i="15"/>
  <c r="S102" i="15"/>
  <c r="R102" i="15"/>
  <c r="Z101" i="15"/>
  <c r="Y101" i="15"/>
  <c r="X101" i="15"/>
  <c r="W101" i="15"/>
  <c r="U101" i="15"/>
  <c r="T101" i="15"/>
  <c r="S101" i="15"/>
  <c r="R101" i="15"/>
  <c r="Z100" i="15"/>
  <c r="Y100" i="15"/>
  <c r="X100" i="15"/>
  <c r="W100" i="15"/>
  <c r="U100" i="15"/>
  <c r="T100" i="15"/>
  <c r="S100" i="15"/>
  <c r="R100" i="15"/>
  <c r="Z99" i="15"/>
  <c r="Y99" i="15"/>
  <c r="X99" i="15"/>
  <c r="W99" i="15"/>
  <c r="U99" i="15"/>
  <c r="T99" i="15"/>
  <c r="S99" i="15"/>
  <c r="R99" i="15"/>
  <c r="Z98" i="15"/>
  <c r="Y98" i="15"/>
  <c r="X98" i="15"/>
  <c r="W98" i="15"/>
  <c r="U98" i="15"/>
  <c r="T98" i="15"/>
  <c r="S98" i="15"/>
  <c r="R98" i="15"/>
  <c r="Z97" i="15"/>
  <c r="Y97" i="15"/>
  <c r="X97" i="15"/>
  <c r="W97" i="15"/>
  <c r="U97" i="15"/>
  <c r="T97" i="15"/>
  <c r="S97" i="15"/>
  <c r="R97" i="15"/>
  <c r="Z96" i="15"/>
  <c r="Y96" i="15"/>
  <c r="X96" i="15"/>
  <c r="W96" i="15"/>
  <c r="U96" i="15"/>
  <c r="T96" i="15"/>
  <c r="S96" i="15"/>
  <c r="R96" i="15"/>
  <c r="Z95" i="15"/>
  <c r="Y95" i="15"/>
  <c r="X95" i="15"/>
  <c r="W95" i="15"/>
  <c r="U95" i="15"/>
  <c r="T95" i="15"/>
  <c r="S95" i="15"/>
  <c r="R95" i="15"/>
  <c r="Z94" i="15"/>
  <c r="Y94" i="15"/>
  <c r="X94" i="15"/>
  <c r="W94" i="15"/>
  <c r="U94" i="15"/>
  <c r="T94" i="15"/>
  <c r="S94" i="15"/>
  <c r="R94" i="15"/>
  <c r="Z93" i="15"/>
  <c r="Y93" i="15"/>
  <c r="X93" i="15"/>
  <c r="W93" i="15"/>
  <c r="U93" i="15"/>
  <c r="T93" i="15"/>
  <c r="S93" i="15"/>
  <c r="R93" i="15"/>
  <c r="Z92" i="15"/>
  <c r="Y92" i="15"/>
  <c r="X92" i="15"/>
  <c r="W92" i="15"/>
  <c r="U92" i="15"/>
  <c r="T92" i="15"/>
  <c r="S92" i="15"/>
  <c r="R92" i="15"/>
  <c r="Z91" i="15"/>
  <c r="Y91" i="15"/>
  <c r="X91" i="15"/>
  <c r="W91" i="15"/>
  <c r="U91" i="15"/>
  <c r="T91" i="15"/>
  <c r="S91" i="15"/>
  <c r="R91" i="15"/>
  <c r="Z90" i="15"/>
  <c r="Y90" i="15"/>
  <c r="X90" i="15"/>
  <c r="W90" i="15"/>
  <c r="U90" i="15"/>
  <c r="T90" i="15"/>
  <c r="S90" i="15"/>
  <c r="R90" i="15"/>
  <c r="Z89" i="15"/>
  <c r="Y89" i="15"/>
  <c r="X89" i="15"/>
  <c r="W89" i="15"/>
  <c r="U89" i="15"/>
  <c r="T89" i="15"/>
  <c r="S89" i="15"/>
  <c r="R89" i="15"/>
  <c r="Z88" i="15"/>
  <c r="Y88" i="15"/>
  <c r="X88" i="15"/>
  <c r="W88" i="15"/>
  <c r="U88" i="15"/>
  <c r="T88" i="15"/>
  <c r="S88" i="15"/>
  <c r="R88" i="15"/>
  <c r="Z87" i="15"/>
  <c r="Y87" i="15"/>
  <c r="X87" i="15"/>
  <c r="W87" i="15"/>
  <c r="U87" i="15"/>
  <c r="T87" i="15"/>
  <c r="S87" i="15"/>
  <c r="R87" i="15"/>
  <c r="Z86" i="15"/>
  <c r="Y86" i="15"/>
  <c r="X86" i="15"/>
  <c r="W86" i="15"/>
  <c r="U86" i="15"/>
  <c r="T86" i="15"/>
  <c r="S86" i="15"/>
  <c r="R86" i="15"/>
  <c r="Z85" i="15"/>
  <c r="Y85" i="15"/>
  <c r="X85" i="15"/>
  <c r="W85" i="15"/>
  <c r="U85" i="15"/>
  <c r="T85" i="15"/>
  <c r="S85" i="15"/>
  <c r="R85" i="15"/>
  <c r="Z84" i="15"/>
  <c r="Y84" i="15"/>
  <c r="X84" i="15"/>
  <c r="W84" i="15"/>
  <c r="U84" i="15"/>
  <c r="T84" i="15"/>
  <c r="S84" i="15"/>
  <c r="R84" i="15"/>
  <c r="Z83" i="15"/>
  <c r="Y83" i="15"/>
  <c r="X83" i="15"/>
  <c r="W83" i="15"/>
  <c r="U83" i="15"/>
  <c r="T83" i="15"/>
  <c r="S83" i="15"/>
  <c r="R83" i="15"/>
  <c r="Z82" i="15"/>
  <c r="Y82" i="15"/>
  <c r="X82" i="15"/>
  <c r="W82" i="15"/>
  <c r="U82" i="15"/>
  <c r="T82" i="15"/>
  <c r="S82" i="15"/>
  <c r="R82" i="15"/>
  <c r="Z81" i="15"/>
  <c r="Y81" i="15"/>
  <c r="X81" i="15"/>
  <c r="W81" i="15"/>
  <c r="U81" i="15"/>
  <c r="T81" i="15"/>
  <c r="S81" i="15"/>
  <c r="R81" i="15"/>
  <c r="Z80" i="15"/>
  <c r="Y80" i="15"/>
  <c r="X80" i="15"/>
  <c r="W80" i="15"/>
  <c r="U80" i="15"/>
  <c r="T80" i="15"/>
  <c r="S80" i="15"/>
  <c r="R80" i="15"/>
  <c r="Z79" i="15"/>
  <c r="Y79" i="15"/>
  <c r="X79" i="15"/>
  <c r="W79" i="15"/>
  <c r="U79" i="15"/>
  <c r="T79" i="15"/>
  <c r="S79" i="15"/>
  <c r="R79" i="15"/>
  <c r="Z78" i="15"/>
  <c r="Y78" i="15"/>
  <c r="X78" i="15"/>
  <c r="W78" i="15"/>
  <c r="U78" i="15"/>
  <c r="T78" i="15"/>
  <c r="S78" i="15"/>
  <c r="R78" i="15"/>
  <c r="Z77" i="15"/>
  <c r="Y77" i="15"/>
  <c r="X77" i="15"/>
  <c r="W77" i="15"/>
  <c r="U77" i="15"/>
  <c r="T77" i="15"/>
  <c r="S77" i="15"/>
  <c r="R77" i="15"/>
  <c r="Z76" i="15"/>
  <c r="Y76" i="15"/>
  <c r="X76" i="15"/>
  <c r="W76" i="15"/>
  <c r="U76" i="15"/>
  <c r="T76" i="15"/>
  <c r="S76" i="15"/>
  <c r="R76" i="15"/>
  <c r="Z75" i="15"/>
  <c r="Y75" i="15"/>
  <c r="X75" i="15"/>
  <c r="W75" i="15"/>
  <c r="U75" i="15"/>
  <c r="T75" i="15"/>
  <c r="S75" i="15"/>
  <c r="R75" i="15"/>
  <c r="Z74" i="15"/>
  <c r="Y74" i="15"/>
  <c r="X74" i="15"/>
  <c r="W74" i="15"/>
  <c r="U74" i="15"/>
  <c r="T74" i="15"/>
  <c r="S74" i="15"/>
  <c r="R74" i="15"/>
  <c r="Z73" i="15"/>
  <c r="Y73" i="15"/>
  <c r="X73" i="15"/>
  <c r="W73" i="15"/>
  <c r="U73" i="15"/>
  <c r="T73" i="15"/>
  <c r="S73" i="15"/>
  <c r="R73" i="15"/>
  <c r="Z72" i="15"/>
  <c r="Y72" i="15"/>
  <c r="X72" i="15"/>
  <c r="W72" i="15"/>
  <c r="U72" i="15"/>
  <c r="T72" i="15"/>
  <c r="S72" i="15"/>
  <c r="R72" i="15"/>
  <c r="Z71" i="15"/>
  <c r="Y71" i="15"/>
  <c r="X71" i="15"/>
  <c r="W71" i="15"/>
  <c r="U71" i="15"/>
  <c r="T71" i="15"/>
  <c r="S71" i="15"/>
  <c r="R71" i="15"/>
  <c r="Z70" i="15"/>
  <c r="Y70" i="15"/>
  <c r="X70" i="15"/>
  <c r="W70" i="15"/>
  <c r="U70" i="15"/>
  <c r="T70" i="15"/>
  <c r="S70" i="15"/>
  <c r="R70" i="15"/>
  <c r="Z69" i="15"/>
  <c r="Y69" i="15"/>
  <c r="X69" i="15"/>
  <c r="W69" i="15"/>
  <c r="U69" i="15"/>
  <c r="T69" i="15"/>
  <c r="S69" i="15"/>
  <c r="R69" i="15"/>
  <c r="Z68" i="15"/>
  <c r="Y68" i="15"/>
  <c r="X68" i="15"/>
  <c r="W68" i="15"/>
  <c r="U68" i="15"/>
  <c r="T68" i="15"/>
  <c r="S68" i="15"/>
  <c r="R68" i="15"/>
  <c r="Z67" i="15"/>
  <c r="Y67" i="15"/>
  <c r="X67" i="15"/>
  <c r="W67" i="15"/>
  <c r="U67" i="15"/>
  <c r="T67" i="15"/>
  <c r="S67" i="15"/>
  <c r="R67" i="15"/>
  <c r="Z66" i="15"/>
  <c r="Y66" i="15"/>
  <c r="X66" i="15"/>
  <c r="W66" i="15"/>
  <c r="U66" i="15"/>
  <c r="T66" i="15"/>
  <c r="S66" i="15"/>
  <c r="R66" i="15"/>
  <c r="Z65" i="15"/>
  <c r="Y65" i="15"/>
  <c r="X65" i="15"/>
  <c r="W65" i="15"/>
  <c r="U65" i="15"/>
  <c r="T65" i="15"/>
  <c r="S65" i="15"/>
  <c r="R65" i="15"/>
  <c r="Z64" i="15"/>
  <c r="Y64" i="15"/>
  <c r="X64" i="15"/>
  <c r="W64" i="15"/>
  <c r="U64" i="15"/>
  <c r="T64" i="15"/>
  <c r="S64" i="15"/>
  <c r="R64" i="15"/>
  <c r="Z63" i="15"/>
  <c r="Y63" i="15"/>
  <c r="X63" i="15"/>
  <c r="W63" i="15"/>
  <c r="U63" i="15"/>
  <c r="T63" i="15"/>
  <c r="S63" i="15"/>
  <c r="R63" i="15"/>
  <c r="Z62" i="15"/>
  <c r="Y62" i="15"/>
  <c r="X62" i="15"/>
  <c r="W62" i="15"/>
  <c r="U62" i="15"/>
  <c r="T62" i="15"/>
  <c r="S62" i="15"/>
  <c r="R62" i="15"/>
  <c r="Z61" i="15"/>
  <c r="Y61" i="15"/>
  <c r="X61" i="15"/>
  <c r="W61" i="15"/>
  <c r="U61" i="15"/>
  <c r="T61" i="15"/>
  <c r="S61" i="15"/>
  <c r="R61" i="15"/>
  <c r="Z60" i="15"/>
  <c r="Y60" i="15"/>
  <c r="X60" i="15"/>
  <c r="W60" i="15"/>
  <c r="U60" i="15"/>
  <c r="T60" i="15"/>
  <c r="S60" i="15"/>
  <c r="R60" i="15"/>
  <c r="Z59" i="15"/>
  <c r="Y59" i="15"/>
  <c r="X59" i="15"/>
  <c r="W59" i="15"/>
  <c r="U59" i="15"/>
  <c r="T59" i="15"/>
  <c r="S59" i="15"/>
  <c r="R59" i="15"/>
  <c r="T51" i="15"/>
  <c r="T35" i="15"/>
  <c r="T34" i="15"/>
  <c r="T33" i="15"/>
  <c r="T32" i="15"/>
  <c r="T31" i="15"/>
  <c r="AC30" i="15"/>
  <c r="T30" i="15"/>
  <c r="T29" i="15"/>
  <c r="T28" i="15"/>
  <c r="T27" i="15"/>
  <c r="T26" i="15"/>
  <c r="G46" i="10"/>
  <c r="G47" i="10" s="1"/>
  <c r="G32" i="10"/>
  <c r="G33" i="10" s="1"/>
  <c r="G24" i="10"/>
  <c r="G25" i="10" s="1"/>
  <c r="G15" i="10"/>
  <c r="G16" i="10" s="1"/>
  <c r="AC30" i="3"/>
  <c r="V26" i="15" l="1"/>
  <c r="Z26" i="15" s="1"/>
  <c r="T35" i="3"/>
  <c r="T34" i="3"/>
  <c r="T33" i="3"/>
  <c r="T32" i="3"/>
  <c r="T31" i="3"/>
  <c r="T30" i="3"/>
  <c r="T29" i="3"/>
  <c r="T28" i="3"/>
  <c r="T27" i="3"/>
  <c r="T26" i="3"/>
  <c r="V26" i="3" l="1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Z59" i="3"/>
  <c r="Y59" i="3"/>
  <c r="X59" i="3"/>
  <c r="W59" i="3"/>
  <c r="T59" i="3"/>
  <c r="R59" i="3"/>
  <c r="Z26" i="3" l="1"/>
  <c r="S59" i="3"/>
  <c r="U59" i="3"/>
  <c r="T51" i="3"/>
  <c r="G116" i="3"/>
  <c r="F116" i="3"/>
  <c r="E116" i="3"/>
  <c r="C116" i="3"/>
  <c r="D116" i="3"/>
  <c r="D110" i="3"/>
  <c r="E110" i="3"/>
  <c r="F110" i="3"/>
  <c r="G110" i="3"/>
  <c r="D113" i="3"/>
  <c r="E113" i="3"/>
  <c r="F113" i="3"/>
  <c r="G113" i="3"/>
  <c r="C113" i="3"/>
  <c r="C110" i="3" l="1"/>
  <c r="B66" i="1" l="1"/>
  <c r="C66" i="1" s="1"/>
  <c r="B67" i="1" l="1"/>
  <c r="B68" i="1" s="1"/>
  <c r="B69" i="1" s="1"/>
  <c r="B70" i="1" s="1"/>
  <c r="C67" i="1"/>
  <c r="C68" i="1" s="1"/>
  <c r="C69" i="1" s="1"/>
  <c r="C70" i="1" s="1"/>
  <c r="D66" i="1"/>
  <c r="D67" i="1" s="1"/>
  <c r="D68" i="1" s="1"/>
  <c r="D69" i="1" s="1"/>
  <c r="D70" i="1" s="1"/>
</calcChain>
</file>

<file path=xl/sharedStrings.xml><?xml version="1.0" encoding="utf-8"?>
<sst xmlns="http://schemas.openxmlformats.org/spreadsheetml/2006/main" count="653" uniqueCount="190">
  <si>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</si>
  <si>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</si>
  <si>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</si>
  <si>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</si>
  <si>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</si>
  <si>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</si>
  <si>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</si>
  <si>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</si>
  <si>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</si>
  <si>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</si>
  <si>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</si>
  <si>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</si>
  <si>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TEMP. GARANTIA MIN.</t>
  </si>
  <si>
    <t>28ºC</t>
  </si>
  <si>
    <t>SOLAR</t>
  </si>
  <si>
    <t>GAS</t>
  </si>
  <si>
    <t>TEMP. MINIMA GARANTIZADA</t>
  </si>
  <si>
    <t>ULTRA</t>
  </si>
  <si>
    <t>LARGO</t>
  </si>
  <si>
    <t>ANCHO</t>
  </si>
  <si>
    <t>AREA</t>
  </si>
  <si>
    <t>VOLUMEN</t>
  </si>
  <si>
    <t>ECOSUN</t>
  </si>
  <si>
    <t>comparativa     solar - bomba de calor - glp</t>
  </si>
  <si>
    <t>Solar</t>
  </si>
  <si>
    <t>Bomba de calor</t>
  </si>
  <si>
    <t>Gas</t>
  </si>
  <si>
    <t>Costo Año 1</t>
  </si>
  <si>
    <t>PORCENTAJE DE SOMBRAS</t>
  </si>
  <si>
    <t>AGUASCALIENTES,AGS.</t>
  </si>
  <si>
    <t>CALVILLO,AGS.</t>
  </si>
  <si>
    <t>ENSENADA,BCN.</t>
  </si>
  <si>
    <t>MEXICALI,BCN.</t>
  </si>
  <si>
    <t>TIJUANA,BCN.</t>
  </si>
  <si>
    <t>LA PAZ,BCS.</t>
  </si>
  <si>
    <t>LORETO,BCS.</t>
  </si>
  <si>
    <t>SAN JOSÉ DEL CABO,BCS.</t>
  </si>
  <si>
    <t>CAMPECHE,CAMP.</t>
  </si>
  <si>
    <t>CHAMPOTÓN,CAMP.</t>
  </si>
  <si>
    <t>CD. DEL CARMEN,CAMP.</t>
  </si>
  <si>
    <t>MONCLOVA,COAH.</t>
  </si>
  <si>
    <t>PARRAS,COAH.</t>
  </si>
  <si>
    <t>PIEDRAS NEGRAS,COAH.</t>
  </si>
  <si>
    <t>SALTILLO,COAH.</t>
  </si>
  <si>
    <t>TORREON,COAH.</t>
  </si>
  <si>
    <t>COLIMA,COL.</t>
  </si>
  <si>
    <t>CUAUHTÉMOC,COL.</t>
  </si>
  <si>
    <t>MANZANILLO,COL.</t>
  </si>
  <si>
    <t>COMITAN,CHIS.</t>
  </si>
  <si>
    <t>SAN CRISTOBAL DE LAS CASAS,CHIS.</t>
  </si>
  <si>
    <t>TAPACHULA,CHIS.</t>
  </si>
  <si>
    <t>TONALÁ,CHIS.</t>
  </si>
  <si>
    <t>TUXTLA GUTIERREZ,CHIS.</t>
  </si>
  <si>
    <t>CAMARGO,CHI.</t>
  </si>
  <si>
    <t>CHIHUAHUA,CHI.</t>
  </si>
  <si>
    <t>CD. CUAUHTÉMOC,CHI.</t>
  </si>
  <si>
    <t>DELICIAS,CHI.</t>
  </si>
  <si>
    <t>CREEL,CHI.</t>
  </si>
  <si>
    <t>HIDALGO DEL PARRAL,CHI.</t>
  </si>
  <si>
    <t>NVO. CASAS GRANDES,CHI.</t>
  </si>
  <si>
    <t>AEROPUERTO,DF.</t>
  </si>
  <si>
    <t>TACUBAYA,DF.</t>
  </si>
  <si>
    <t>CAENCAME,DGO.</t>
  </si>
  <si>
    <t>DURANGO,DGO.</t>
  </si>
  <si>
    <t>SANTIAGO, DGO.</t>
  </si>
  <si>
    <t>TEXCOCO,EDOMEX.</t>
  </si>
  <si>
    <t>TOLUCA,EDOMEX.</t>
  </si>
  <si>
    <t>NAUCALPAN,EDOMEX.</t>
  </si>
  <si>
    <t>VALLE DE BRAVO,EDOMEX.</t>
  </si>
  <si>
    <t>CELAYA,GTO.</t>
  </si>
  <si>
    <t>GUANAJUATO,GTO.</t>
  </si>
  <si>
    <t>LEÓN,GTO.</t>
  </si>
  <si>
    <t>PÉNJAMO,GTO.</t>
  </si>
  <si>
    <t>SALVATIERRA,GTO.</t>
  </si>
  <si>
    <t>S. MIGUEL ALLENDE,GTO.</t>
  </si>
  <si>
    <t>YURIRIA,GTO.</t>
  </si>
  <si>
    <t>ACAPULCO,GRO.</t>
  </si>
  <si>
    <t>CHILPANCINGO,GRO.</t>
  </si>
  <si>
    <t>IGUALA,GRO.</t>
  </si>
  <si>
    <t>TAXCO,GRO.</t>
  </si>
  <si>
    <t>HUICHAPAN,HGO.</t>
  </si>
  <si>
    <t>IXMIQUILPAN,HGO.</t>
  </si>
  <si>
    <t>PACHUCA,HGO.</t>
  </si>
  <si>
    <t>TULA,HGO.</t>
  </si>
  <si>
    <t>AUTLAN,JAL.</t>
  </si>
  <si>
    <t>CHAPALA,JAL.</t>
  </si>
  <si>
    <t>GUADALAJARA,JAL.</t>
  </si>
  <si>
    <t>APATZINGAN,MICH.</t>
  </si>
  <si>
    <t>COSTA,MICH.</t>
  </si>
  <si>
    <t>CUITZEO,MICH.</t>
  </si>
  <si>
    <t>LA PIEDAD,MICH.</t>
  </si>
  <si>
    <t>MARAVATIO,MICH.</t>
  </si>
  <si>
    <t>MORELIA,MICH.</t>
  </si>
  <si>
    <t>PÁTZCUARO,MICH.</t>
  </si>
  <si>
    <t>URUAPAN,MICH.</t>
  </si>
  <si>
    <t>ZAMORA,MICH.</t>
  </si>
  <si>
    <t>CUERNAVACA,MOR. (ALTA)</t>
  </si>
  <si>
    <t>CUERNAVACA,MOR. (BAJA)</t>
  </si>
  <si>
    <t>CUAUTLA,MOR.</t>
  </si>
  <si>
    <t>TEPOZTLAN,MOR.</t>
  </si>
  <si>
    <t>TEQUESQUITENGO,MOR.</t>
  </si>
  <si>
    <t>ZACATEPEC,MOR.</t>
  </si>
  <si>
    <t>SAN BLAS,NAY.</t>
  </si>
  <si>
    <t>TEPIC,NAY.</t>
  </si>
  <si>
    <t>GALEANA,NL.</t>
  </si>
  <si>
    <t>LINARES,NL.</t>
  </si>
  <si>
    <t>MONTE MORELOS,NL.</t>
  </si>
  <si>
    <t>MONTERREY,NL.</t>
  </si>
  <si>
    <t>HUATULCO,OAX.</t>
  </si>
  <si>
    <t>OAXACA,OAX.</t>
  </si>
  <si>
    <t>PTO. ESCONDIDO,OAX.</t>
  </si>
  <si>
    <t>SALINA CRUZ,OAX.</t>
  </si>
  <si>
    <t>ACATLÁN,PUE.</t>
  </si>
  <si>
    <t>ATLIXCO,PUE.</t>
  </si>
  <si>
    <t>HUAUCHINANGO,PUE.</t>
  </si>
  <si>
    <t>HUEJOTZINGO,PUE.</t>
  </si>
  <si>
    <t>PUEBLA,PUE.</t>
  </si>
  <si>
    <t>ZACATLAN,PUE.</t>
  </si>
  <si>
    <t>AMEALCO,QRO.</t>
  </si>
  <si>
    <t>QUERETARO,QRO.</t>
  </si>
  <si>
    <t>CANCUN,QROO.</t>
  </si>
  <si>
    <t>COZUMEL,QROO.</t>
  </si>
  <si>
    <t>CHETUMAL,QROO.</t>
  </si>
  <si>
    <t>CD. VALLES,SLP.</t>
  </si>
  <si>
    <t>MATEHUALA,SLP.</t>
  </si>
  <si>
    <t>SAN LUIS POTOSI,SLP-</t>
  </si>
  <si>
    <t>COSALA,SIN.</t>
  </si>
  <si>
    <t>CULIACAN,SIN.</t>
  </si>
  <si>
    <t>LOS MOCHIS,SIN.</t>
  </si>
  <si>
    <t>MAZATLAN,SIN.</t>
  </si>
  <si>
    <t>MOCORITO,SIN.</t>
  </si>
  <si>
    <t>ALAMOS,SON.</t>
  </si>
  <si>
    <t>GUAYMAS,SON.</t>
  </si>
  <si>
    <t>HERMOSILLO,SON.</t>
  </si>
  <si>
    <t>COMALCALCO,SON.</t>
  </si>
  <si>
    <t>VILLAHERMOSA,SON.</t>
  </si>
  <si>
    <t>CD. VICTORIA,TAM.</t>
  </si>
  <si>
    <t>NUEVO LAREDO,TAM.</t>
  </si>
  <si>
    <t>REYNOSA,TAM.</t>
  </si>
  <si>
    <t>TAMPICO,TAM.</t>
  </si>
  <si>
    <t>HUAMANTLA,TLAX.</t>
  </si>
  <si>
    <t>TLAXCALA,TLAX.</t>
  </si>
  <si>
    <t>ALVARADO,VER.</t>
  </si>
  <si>
    <t>CÓRDOBA,VER.</t>
  </si>
  <si>
    <t>XALAPA,VER.</t>
  </si>
  <si>
    <t>ORIZABA,VER.</t>
  </si>
  <si>
    <t>PAPANTLA,VER.</t>
  </si>
  <si>
    <t>POZA RICA,VER.</t>
  </si>
  <si>
    <t>VERACRUZ,VER.</t>
  </si>
  <si>
    <t>IZAMAL,YUC.</t>
  </si>
  <si>
    <t>MÉRIDA,YUC.</t>
  </si>
  <si>
    <t>F. CARRILLO PTO,YUC.</t>
  </si>
  <si>
    <t>PROGRESO,YUC.</t>
  </si>
  <si>
    <t>TIZIMIN,YUC.</t>
  </si>
  <si>
    <t>GUADALUPE,ZAC.</t>
  </si>
  <si>
    <t>SOMBRERETE,ZAC.</t>
  </si>
  <si>
    <t>ZACATECAS,ZAC.</t>
  </si>
  <si>
    <t>CONDICION</t>
  </si>
  <si>
    <t>CONTROL</t>
  </si>
  <si>
    <t>DIVISOR</t>
  </si>
  <si>
    <t>30-32 GRADOS</t>
  </si>
  <si>
    <t>28-30 GRADOS</t>
  </si>
  <si>
    <t>32-34 GRADOS</t>
  </si>
  <si>
    <t>34-36 GRADOS</t>
  </si>
  <si>
    <t>ECOSUN 3.8 m2</t>
  </si>
  <si>
    <t>ULTRA  2.0 m2</t>
  </si>
  <si>
    <t>TECHADA</t>
  </si>
  <si>
    <t>DESCUBIERTA</t>
  </si>
  <si>
    <t>L</t>
  </si>
  <si>
    <t>CUADRADA</t>
  </si>
  <si>
    <t>PROF. PROM.</t>
  </si>
  <si>
    <t>RECTANGULAR</t>
  </si>
  <si>
    <t>A</t>
  </si>
  <si>
    <t>A= L x A</t>
  </si>
  <si>
    <r>
      <t>M</t>
    </r>
    <r>
      <rPr>
        <vertAlign val="superscript"/>
        <sz val="10"/>
        <color theme="1"/>
        <rFont val="Calibri"/>
        <family val="2"/>
        <scheme val="minor"/>
      </rPr>
      <t>2</t>
    </r>
  </si>
  <si>
    <t>V= A x PP</t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</si>
  <si>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</si>
  <si>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t>D</t>
  </si>
  <si>
    <t>OVALADA</t>
  </si>
  <si>
    <t>d</t>
  </si>
  <si>
    <r>
      <t xml:space="preserve">A= </t>
    </r>
    <r>
      <rPr>
        <sz val="11"/>
        <color theme="1"/>
        <rFont val="Calibri"/>
        <family val="2"/>
      </rPr>
      <t>π x D x d</t>
    </r>
  </si>
  <si>
    <t>V = A x PP</t>
  </si>
  <si>
    <t>CIRCULAR</t>
  </si>
  <si>
    <r>
      <t xml:space="preserve">A= </t>
    </r>
    <r>
      <rPr>
        <sz val="11"/>
        <color theme="1"/>
        <rFont val="Calibri"/>
        <family val="2"/>
      </rPr>
      <t>π x D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/4</t>
    </r>
  </si>
  <si>
    <t>IRREGULAR</t>
  </si>
  <si>
    <t>RIÑON</t>
  </si>
  <si>
    <t>B</t>
  </si>
  <si>
    <t>FRIJOL</t>
  </si>
  <si>
    <t>A=[(A+B)xL]x 0.45</t>
  </si>
  <si>
    <t>CALCULO DE ÁREAS SUPERFICIALES Y VOLUMENES DE ALBERCAS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</si>
</sst>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16" fontId="0" fillId="0" borderId="0" xfId="0" applyNumberFormat="1"/>
    <xf numFmtId="165" fontId="0" fillId="0" borderId="0" xfId="1" applyNumberFormat="1" applyFont="1"/>
    <xf numFmtId="166" fontId="0" fillId="0" borderId="0" xfId="1" applyNumberFormat="1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 hidden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5" fillId="0" borderId="0" xfId="0" applyFont="1" applyFill="1"/>
    <xf numFmtId="0" fontId="4" fillId="0" borderId="0" xfId="0" applyFont="1" applyBorder="1"/>
    <xf numFmtId="0" fontId="0" fillId="0" borderId="0" xfId="0" applyBorder="1" applyAlignment="1"/>
    <xf numFmtId="9" fontId="0" fillId="0" borderId="0" xfId="2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5" fillId="0" borderId="0" xfId="0" applyFont="1" applyFill="1" applyBorder="1"/>
    <xf numFmtId="166" fontId="5" fillId="0" borderId="0" xfId="1" applyNumberFormat="1" applyFont="1" applyFill="1" applyBorder="1"/>
    <xf numFmtId="9" fontId="5" fillId="0" borderId="0" xfId="0" applyNumberFormat="1" applyFont="1" applyFill="1" applyBorder="1"/>
    <xf numFmtId="14" fontId="5" fillId="0" borderId="0" xfId="0" applyNumberFormat="1" applyFont="1" applyFill="1"/>
    <xf numFmtId="2" fontId="0" fillId="2" borderId="2" xfId="0" applyNumberFormat="1" applyFill="1" applyBorder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4" fillId="2" borderId="2" xfId="0" applyFont="1" applyFill="1" applyBorder="1" applyAlignment="1" applyProtection="1">
      <alignment horizontal="center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166" fontId="5" fillId="0" borderId="0" xfId="1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9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6" fontId="0" fillId="0" borderId="0" xfId="0" applyNumberFormat="1" applyProtection="1">
      <protection hidden="1"/>
    </xf>
    <xf numFmtId="165" fontId="0" fillId="0" borderId="0" xfId="1" applyNumberFormat="1" applyFont="1" applyProtection="1">
      <protection hidden="1"/>
    </xf>
    <xf numFmtId="166" fontId="0" fillId="0" borderId="0" xfId="1" applyNumberFormat="1" applyFont="1" applyAlignment="1" applyProtection="1">
      <alignment horizontal="center"/>
      <protection hidden="1"/>
    </xf>
    <xf numFmtId="9" fontId="1" fillId="0" borderId="0" xfId="2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1" applyFont="1" applyProtection="1">
      <protection hidden="1"/>
    </xf>
    <xf numFmtId="9" fontId="2" fillId="0" borderId="0" xfId="0" applyNumberFormat="1" applyFont="1" applyProtection="1">
      <protection hidden="1"/>
    </xf>
    <xf numFmtId="0" fontId="0" fillId="0" borderId="0" xfId="0" applyAlignment="1">
      <alignment horizontal="center"/>
    </xf>
    <xf numFmtId="0" fontId="6" fillId="0" borderId="0" xfId="0" applyFont="1"/>
    <xf numFmtId="0" fontId="0" fillId="3" borderId="1" xfId="0" applyFill="1" applyBorder="1" applyAlignment="1" applyProtection="1">
      <alignment horizontal="center"/>
      <protection locked="0"/>
    </xf>
    <xf numFmtId="0" fontId="0" fillId="4" borderId="0" xfId="0" applyFill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0" fillId="0" borderId="0" xfId="0" applyFont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1" defaultTableStyle="TableStyleMedium9" defaultPivotStyle="PivotStyleLight16">
    <tableStyle name="MySqlDefault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1. TEMP. MINIMA GARANTIZADA</a:t>
            </a:r>
          </a:p>
        </c:rich>
      </c:tx>
      <c:layout>
        <c:manualLayout>
          <c:xMode val="edge"/>
          <c:yMode val="edge"/>
          <c:x val="0.30683938075208411"/>
          <c:y val="3.215434083601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0942167050987E-2"/>
          <c:y val="8.6816720257234734E-2"/>
          <c:w val="0.88909507232616558"/>
          <c:h val="0.813504823151125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GRAFICAS!$A$2</c:f>
              <c:strCache>
                <c:ptCount val="1"/>
                <c:pt idx="0">
                  <c:v>TEMP. GARANTIA MIN.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GRAFICAS!$B$1:$M$1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GRAFICAS!$B$2:$M$2</c:f>
              <c:numCache>
                <c:formatCode>_(* #,##0.0_);_(* \(#,##0.0\);_(* "-"??_);_(@_)</c:formatCode>
                <c:ptCount val="12"/>
                <c:pt idx="0">
                  <c:v>25.7</c:v>
                </c:pt>
                <c:pt idx="1">
                  <c:v>27.8</c:v>
                </c:pt>
                <c:pt idx="2">
                  <c:v>28.3</c:v>
                </c:pt>
                <c:pt idx="3">
                  <c:v>30.2</c:v>
                </c:pt>
                <c:pt idx="4">
                  <c:v>32.1</c:v>
                </c:pt>
                <c:pt idx="5">
                  <c:v>31</c:v>
                </c:pt>
                <c:pt idx="6">
                  <c:v>30.2</c:v>
                </c:pt>
                <c:pt idx="7">
                  <c:v>29.9</c:v>
                </c:pt>
                <c:pt idx="8">
                  <c:v>28.4</c:v>
                </c:pt>
                <c:pt idx="9">
                  <c:v>28</c:v>
                </c:pt>
                <c:pt idx="10">
                  <c:v>26.5</c:v>
                </c:pt>
                <c:pt idx="11">
                  <c:v>25.6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5D-47D8-AE3C-FB304DC8E634}"/>
            </c:ext>
          </c:extLst>
        </c:ser>
        <c:ser>
          <c:idx val="1"/>
          <c:order val="1"/>
          <c:tx>
            <c:strRef>
              <c:f>GRAFICAS!$A$3</c:f>
              <c:strCache>
                <c:ptCount val="1"/>
                <c:pt idx="0">
                  <c:v>28ºC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GRAFICAS!$B$1:$M$1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GRAFICAS!$B$3:$M$3</c:f>
              <c:numCache>
                <c:formatCode>_(* #,##0_);_(* \(#,##0\);_(* "-"??_);_(@_)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D-47D8-AE3C-FB304DC8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27648"/>
        <c:axId val="146728208"/>
      </c:lineChart>
      <c:catAx>
        <c:axId val="14672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MES</a:t>
                </a:r>
              </a:p>
            </c:rich>
          </c:tx>
          <c:layout>
            <c:manualLayout>
              <c:xMode val="edge"/>
              <c:yMode val="edge"/>
              <c:x val="0.48428874301988029"/>
              <c:y val="0.774919614147913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146728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6728208"/>
        <c:scaling>
          <c:orientation val="minMax"/>
          <c:min val="2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146727648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>
      <c:oddHeader>&amp;A</c:oddHeader>
      <c:oddFooter>Página &amp;P</c:oddFooter>
    </c:headerFooter>
    <c:pageMargins b="1" l="0.75000000000000333" r="0.75000000000000333" t="1" header="0.511811024" footer="0.51181102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promedio anual</a:t>
            </a:r>
          </a:p>
        </c:rich>
      </c:tx>
      <c:layout>
        <c:manualLayout>
          <c:xMode val="edge"/>
          <c:yMode val="edge"/>
          <c:x val="0.58021390374331083"/>
          <c:y val="3.355704697986578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1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540106951871657"/>
          <c:y val="0.24161073825503371"/>
          <c:w val="0.45721925133689839"/>
          <c:h val="0.4563758389261745"/>
        </c:manualLayout>
      </c:layout>
      <c:pie3DChart>
        <c:varyColors val="1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plosion val="51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862-46DC-9B6A-A14BCD6A0734}"/>
              </c:ext>
            </c:extLst>
          </c:dPt>
          <c:dPt>
            <c:idx val="1"/>
            <c:bubble3D val="0"/>
            <c:spPr>
              <a:solidFill>
                <a:srgbClr val="8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862-46DC-9B6A-A14BCD6A0734}"/>
              </c:ext>
            </c:extLst>
          </c:dPt>
          <c:dLbls>
            <c:dLbl>
              <c:idx val="0"/>
              <c:layout>
                <c:manualLayout>
                  <c:x val="6.4537173495024372E-2"/>
                  <c:y val="0.82706758970564209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s-ES"/>
                      <a:t>SOL
74%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62-46DC-9B6A-A14BCD6A073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419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GRAFICAS!$A$27:$A$28</c:f>
              <c:strCache>
                <c:ptCount val="2"/>
                <c:pt idx="0">
                  <c:v>SOLAR</c:v>
                </c:pt>
                <c:pt idx="1">
                  <c:v>GAS</c:v>
                </c:pt>
              </c:strCache>
            </c:strRef>
          </c:cat>
          <c:val>
            <c:numRef>
              <c:f>GRAFICAS!$B$27:$B$28</c:f>
              <c:numCache>
                <c:formatCode>0%</c:formatCode>
                <c:ptCount val="2"/>
                <c:pt idx="0">
                  <c:v>0.78</c:v>
                </c:pt>
                <c:pt idx="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2-46DC-9B6A-A14BCD6A073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>
      <c:oddHeader>&amp;A</c:oddHeader>
      <c:oddFooter>Página &amp;P</c:oddFooter>
    </c:headerFooter>
    <c:pageMargins b="1" l="0.75000000000000333" r="0.75000000000000333" t="1" header="0.511811024" footer="0.5118110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6230311337265"/>
          <c:y val="0.10454568658044792"/>
          <c:w val="0.79330784912863817"/>
          <c:h val="0.71818341216133763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GRAFICAS!$A$42</c:f>
              <c:strCache>
                <c:ptCount val="1"/>
                <c:pt idx="0">
                  <c:v>TEMP. MINIMA GARANTIZADA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GRAFICAS!$B$41:$M$41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GRAFICAS!$B$42:$M$42</c:f>
              <c:numCache>
                <c:formatCode>_(* #,##0.0_);_(* \(#,##0.0\);_(* "-"??_);_(@_)</c:formatCode>
                <c:ptCount val="12"/>
                <c:pt idx="0">
                  <c:v>26.5</c:v>
                </c:pt>
                <c:pt idx="1">
                  <c:v>28.5</c:v>
                </c:pt>
                <c:pt idx="2">
                  <c:v>29.3</c:v>
                </c:pt>
                <c:pt idx="3">
                  <c:v>31</c:v>
                </c:pt>
                <c:pt idx="4">
                  <c:v>32</c:v>
                </c:pt>
                <c:pt idx="5">
                  <c:v>31.5</c:v>
                </c:pt>
                <c:pt idx="6">
                  <c:v>31</c:v>
                </c:pt>
                <c:pt idx="7">
                  <c:v>30.8</c:v>
                </c:pt>
                <c:pt idx="8">
                  <c:v>29.5</c:v>
                </c:pt>
                <c:pt idx="9">
                  <c:v>29</c:v>
                </c:pt>
                <c:pt idx="10">
                  <c:v>27</c:v>
                </c:pt>
                <c:pt idx="11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7-410B-942C-EC85A2DC708D}"/>
            </c:ext>
          </c:extLst>
        </c:ser>
        <c:ser>
          <c:idx val="1"/>
          <c:order val="1"/>
          <c:tx>
            <c:strRef>
              <c:f>GRAFICAS!$A$43</c:f>
              <c:strCache>
                <c:ptCount val="1"/>
                <c:pt idx="0">
                  <c:v>28ºC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GRAFICAS!$B$41:$M$41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GRAFICAS!$B$43:$M$43</c:f>
              <c:numCache>
                <c:formatCode>_(* #,##0_);_(* \(#,##0\);_(* "-"??_);_(@_)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7-410B-942C-EC85A2DC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37632"/>
        <c:axId val="215038192"/>
      </c:lineChart>
      <c:catAx>
        <c:axId val="215037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21503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5038192"/>
        <c:scaling>
          <c:orientation val="minMax"/>
          <c:min val="22"/>
        </c:scaling>
        <c:delete val="0"/>
        <c:axPos val="l"/>
        <c:numFmt formatCode="_(* #,##0.0_);_(* \(#,##0.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215037632"/>
        <c:crosses val="autoZero"/>
        <c:crossBetween val="midCat"/>
        <c:majorUnit val="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</c:legendEntry>
      <c:layout>
        <c:manualLayout>
          <c:xMode val="edge"/>
          <c:yMode val="edge"/>
          <c:x val="0.15541013082026406"/>
          <c:y val="2.2288236697685516E-2"/>
          <c:w val="0.59213259759852854"/>
          <c:h val="0.164933905989024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>
      <c:oddHeader>&amp;A</c:oddHeader>
      <c:oddFooter>Página &amp;P</c:oddFooter>
    </c:headerFooter>
    <c:pageMargins b="1" l="0.75000000000000333" r="0.75000000000000333" t="1" header="0.511811024" footer="0.511811024"/>
    <c:pageSetup orientation="landscape" horizont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519835841313352E-2"/>
          <c:y val="3.5794261645041694E-2"/>
          <c:w val="0.77838577291382083"/>
          <c:h val="0.85235085542255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GRAFICAS!$B$65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GRAFICAS!$A$66:$A$70</c:f>
              <c:strCache>
                <c:ptCount val="5"/>
                <c:pt idx="0">
                  <c:v>Costo Año 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strCache>
            </c:strRef>
          </c:cat>
          <c:val>
            <c:numRef>
              <c:f>GRAFICAS!$B$66:$B$70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8-46F4-A7D5-ECDE2D3E2A9D}"/>
            </c:ext>
          </c:extLst>
        </c:ser>
        <c:ser>
          <c:idx val="1"/>
          <c:order val="1"/>
          <c:tx>
            <c:strRef>
              <c:f>GRAFICAS!$C$65</c:f>
              <c:strCache>
                <c:ptCount val="1"/>
                <c:pt idx="0">
                  <c:v>Bomba de calor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GRAFICAS!$A$66:$A$70</c:f>
              <c:strCache>
                <c:ptCount val="5"/>
                <c:pt idx="0">
                  <c:v>Costo Año 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strCache>
            </c:strRef>
          </c:cat>
          <c:val>
            <c:numRef>
              <c:f>GRAFICAS!$C$66:$C$70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8-46F4-A7D5-ECDE2D3E2A9D}"/>
            </c:ext>
          </c:extLst>
        </c:ser>
        <c:ser>
          <c:idx val="2"/>
          <c:order val="2"/>
          <c:tx>
            <c:strRef>
              <c:f>GRAFICAS!$D$65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GRAFICAS!$A$66:$A$70</c:f>
              <c:strCache>
                <c:ptCount val="5"/>
                <c:pt idx="0">
                  <c:v>Costo Año 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strCache>
            </c:strRef>
          </c:cat>
          <c:val>
            <c:numRef>
              <c:f>GRAFICAS!$D$66:$D$70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8-46F4-A7D5-ECDE2D3E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42112"/>
        <c:axId val="215042672"/>
      </c:barChart>
      <c:catAx>
        <c:axId val="2150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419"/>
          </a:p>
        </c:txPr>
        <c:crossAx val="21504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042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one"/>
        <c:crossAx val="215042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95348837209303"/>
          <c:y val="0.19284210279084243"/>
          <c:w val="0.17373461012311897"/>
          <c:h val="0.34404763162993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000000000000333" r="0.750000000000003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152400</xdr:rowOff>
    </xdr:from>
    <xdr:to>
      <xdr:col>9</xdr:col>
      <xdr:colOff>228600</xdr:colOff>
      <xdr:row>23</xdr:row>
      <xdr:rowOff>38100</xdr:rowOff>
    </xdr:to>
    <xdr:graphicFrame macro="">
      <xdr:nvGraphicFramePr>
        <xdr:cNvPr id="1081" name="Chart 1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981075</xdr:colOff>
      <xdr:row>28</xdr:row>
      <xdr:rowOff>47625</xdr:rowOff>
    </xdr:from>
    <xdr:to>
      <xdr:col>6</xdr:col>
      <xdr:colOff>0</xdr:colOff>
      <xdr:row>37</xdr:row>
      <xdr:rowOff>9525</xdr:rowOff>
    </xdr:to>
    <xdr:graphicFrame macro="">
      <xdr:nvGraphicFramePr>
        <xdr:cNvPr id="1082" name="Chart 2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44</xdr:row>
      <xdr:rowOff>9525</xdr:rowOff>
    </xdr:from>
    <xdr:to>
      <xdr:col>10</xdr:col>
      <xdr:colOff>371475</xdr:colOff>
      <xdr:row>57</xdr:row>
      <xdr:rowOff>0</xdr:rowOff>
    </xdr:to>
    <xdr:graphicFrame macro="">
      <xdr:nvGraphicFramePr>
        <xdr:cNvPr id="1083" name="Chart 3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314325</xdr:colOff>
      <xdr:row>72</xdr:row>
      <xdr:rowOff>0</xdr:rowOff>
    </xdr:from>
    <xdr:to>
      <xdr:col>13</xdr:col>
      <xdr:colOff>523875</xdr:colOff>
      <xdr:row>98</xdr:row>
      <xdr:rowOff>47625</xdr:rowOff>
    </xdr:to>
    <xdr:graphicFrame macro="">
      <xdr:nvGraphicFramePr>
        <xdr:cNvPr id="1084" name="Chart 4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0.03794</cdr:x>
      <cdr:y>0.66625</cdr:y>
    </cdr:from>
    <cdr:to>
      <cdr:x>0.06002</cdr:x>
      <cdr:y>0.67592</cdr:y>
    </cdr:to>
    <cdr:sp macro="" textlink="">
      <cdr:nvSpPr>
        <cdr:cNvPr id="2049" name="Texto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019" y="1983122"/>
          <a:ext cx="114014" cy="28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0.46152</cdr:x>
      <cdr:y>0.56444</cdr:y>
    </cdr:from>
    <cdr:to>
      <cdr:x>0.48309</cdr:x>
      <cdr:y>0.66015</cdr:y>
    </cdr:to>
    <cdr:sp macro="" textlink="">
      <cdr:nvSpPr>
        <cdr:cNvPr id="3073" name="Texto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40733" y="1188333"/>
          <a:ext cx="104566" cy="1999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39</xdr:row>
      <xdr:rowOff>76200</xdr:rowOff>
    </xdr:from>
    <xdr:to>
      <xdr:col>4</xdr:col>
      <xdr:colOff>304800</xdr:colOff>
      <xdr:row>47</xdr:row>
      <xdr:rowOff>126775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6591300"/>
          <a:ext cx="2571750" cy="147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11</xdr:row>
      <xdr:rowOff>0</xdr:rowOff>
    </xdr:from>
    <xdr:to>
      <xdr:col>3</xdr:col>
      <xdr:colOff>542925</xdr:colOff>
      <xdr:row>16</xdr:row>
      <xdr:rowOff>9525</xdr:rowOff>
    </xdr:to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295400" y="1428750"/>
          <a:ext cx="1800225" cy="1028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</xdr:col>
      <xdr:colOff>295275</xdr:colOff>
      <xdr:row>18</xdr:row>
      <xdr:rowOff>190500</xdr:rowOff>
    </xdr:from>
    <xdr:to>
      <xdr:col>3</xdr:col>
      <xdr:colOff>542925</xdr:colOff>
      <xdr:row>24</xdr:row>
      <xdr:rowOff>152400</xdr:rowOff>
    </xdr:to>
    <xdr:sp macro="" textlink="">
      <xdr:nvSpPr>
        <xdr:cNvPr id="3" name="2 Elips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323975" y="3019425"/>
          <a:ext cx="1771650" cy="11715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</xdr:col>
      <xdr:colOff>447675</xdr:colOff>
      <xdr:row>27</xdr:row>
      <xdr:rowOff>0</xdr:rowOff>
    </xdr:from>
    <xdr:to>
      <xdr:col>3</xdr:col>
      <xdr:colOff>542925</xdr:colOff>
      <xdr:row>34</xdr:row>
      <xdr:rowOff>133350</xdr:rowOff>
    </xdr:to>
    <xdr:sp macro="" textlink="">
      <xdr:nvSpPr>
        <xdr:cNvPr id="4" name="3 Elips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476375" y="4629150"/>
          <a:ext cx="1619250" cy="1562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</xdr:col>
      <xdr:colOff>276225</xdr:colOff>
      <xdr:row>9</xdr:row>
      <xdr:rowOff>190500</xdr:rowOff>
    </xdr:from>
    <xdr:to>
      <xdr:col>3</xdr:col>
      <xdr:colOff>561975</xdr:colOff>
      <xdr:row>10</xdr:row>
      <xdr:rowOff>19050</xdr:rowOff>
    </xdr:to>
    <xdr:cxnSp macro="">
      <xdr:nvCxnSpPr>
        <xdr:cNvPr id="7" name="6 Conector recto de flecha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1304925" y="1219200"/>
          <a:ext cx="1809750" cy="28575"/>
        </a:xfrm>
        <a:prstGeom prst="straightConnector1">
          <a:avLst/>
        </a:prstGeom>
        <a:ln w="9525">
          <a:solidFill>
            <a:schemeClr val="accent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</xdr:colOff>
      <xdr:row>10</xdr:row>
      <xdr:rowOff>190502</xdr:rowOff>
    </xdr:from>
    <xdr:to>
      <xdr:col>4</xdr:col>
      <xdr:colOff>19049</xdr:colOff>
      <xdr:row>16</xdr:row>
      <xdr:rowOff>38102</xdr:rowOff>
    </xdr:to>
    <xdr:cxnSp macro="">
      <xdr:nvCxnSpPr>
        <xdr:cNvPr id="8" name="7 Conector recto de flecha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16200000" flipH="1">
          <a:off x="2795587" y="1947864"/>
          <a:ext cx="10668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18</xdr:row>
      <xdr:rowOff>47625</xdr:rowOff>
    </xdr:from>
    <xdr:to>
      <xdr:col>3</xdr:col>
      <xdr:colOff>600075</xdr:colOff>
      <xdr:row>18</xdr:row>
      <xdr:rowOff>49213</xdr:rowOff>
    </xdr:to>
    <xdr:cxnSp macro="">
      <xdr:nvCxnSpPr>
        <xdr:cNvPr id="9" name="8 Conector recto de flecha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333500" y="2876550"/>
          <a:ext cx="181927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</xdr:colOff>
      <xdr:row>19</xdr:row>
      <xdr:rowOff>66675</xdr:rowOff>
    </xdr:from>
    <xdr:to>
      <xdr:col>4</xdr:col>
      <xdr:colOff>19049</xdr:colOff>
      <xdr:row>24</xdr:row>
      <xdr:rowOff>171450</xdr:rowOff>
    </xdr:to>
    <xdr:cxnSp macro="">
      <xdr:nvCxnSpPr>
        <xdr:cNvPr id="10" name="9 Conector recto de flecha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2771774" y="3648075"/>
          <a:ext cx="1114425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26</xdr:row>
      <xdr:rowOff>180973</xdr:rowOff>
    </xdr:from>
    <xdr:to>
      <xdr:col>4</xdr:col>
      <xdr:colOff>19050</xdr:colOff>
      <xdr:row>34</xdr:row>
      <xdr:rowOff>57152</xdr:rowOff>
    </xdr:to>
    <xdr:cxnSp macro="">
      <xdr:nvCxnSpPr>
        <xdr:cNvPr id="11" name="10 Conector recto de flecha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rot="16200000" flipH="1">
          <a:off x="2576511" y="5357813"/>
          <a:ext cx="1495429" cy="19049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39</xdr:row>
      <xdr:rowOff>9525</xdr:rowOff>
    </xdr:from>
    <xdr:to>
      <xdr:col>3</xdr:col>
      <xdr:colOff>723900</xdr:colOff>
      <xdr:row>39</xdr:row>
      <xdr:rowOff>19050</xdr:rowOff>
    </xdr:to>
    <xdr:cxnSp macro="">
      <xdr:nvCxnSpPr>
        <xdr:cNvPr id="12" name="11 Conector recto de flecha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1314450" y="6524625"/>
          <a:ext cx="20574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571503</xdr:colOff>
      <xdr:row>40</xdr:row>
      <xdr:rowOff>95253</xdr:rowOff>
    </xdr:from>
    <xdr:to>
      <xdr:col>2</xdr:col>
      <xdr:colOff>177008</xdr:colOff>
      <xdr:row>47</xdr:row>
      <xdr:rowOff>19846</xdr:rowOff>
    </xdr:to>
    <xdr:cxnSp macro="">
      <xdr:nvCxnSpPr>
        <xdr:cNvPr id="13" name="12 Conector recto de flecha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1695453" y="6781803"/>
          <a:ext cx="367505" cy="1181893"/>
        </a:xfrm>
        <a:prstGeom prst="straightConnector1">
          <a:avLst/>
        </a:prstGeom>
        <a:ln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143673</xdr:colOff>
      <xdr:row>40</xdr:row>
      <xdr:rowOff>161928</xdr:rowOff>
    </xdr:from>
    <xdr:to>
      <xdr:col>3</xdr:col>
      <xdr:colOff>466728</xdr:colOff>
      <xdr:row>46</xdr:row>
      <xdr:rowOff>96045</xdr:rowOff>
    </xdr:to>
    <xdr:cxnSp macro="">
      <xdr:nvCxnSpPr>
        <xdr:cNvPr id="14" name="13 Conector recto de flecha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2791623" y="6848478"/>
          <a:ext cx="323055" cy="991392"/>
        </a:xfrm>
        <a:prstGeom prst="straightConnector1">
          <a:avLst/>
        </a:prstGeom>
        <a:ln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47625</xdr:colOff>
      <xdr:row>50</xdr:row>
      <xdr:rowOff>152400</xdr:rowOff>
    </xdr:from>
    <xdr:to>
      <xdr:col>2</xdr:col>
      <xdr:colOff>297583</xdr:colOff>
      <xdr:row>52</xdr:row>
      <xdr:rowOff>127280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5" y="8582025"/>
          <a:ext cx="249958" cy="29873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51</xdr:row>
      <xdr:rowOff>0</xdr:rowOff>
    </xdr:from>
    <xdr:to>
      <xdr:col>3</xdr:col>
      <xdr:colOff>402358</xdr:colOff>
      <xdr:row>52</xdr:row>
      <xdr:rowOff>136805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0350" y="8591550"/>
          <a:ext cx="249958" cy="298730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752475</xdr:colOff>
      <xdr:row>42</xdr:row>
      <xdr:rowOff>66675</xdr:rowOff>
    </xdr:from>
    <xdr:to>
      <xdr:col>2</xdr:col>
      <xdr:colOff>240433</xdr:colOff>
      <xdr:row>44</xdr:row>
      <xdr:rowOff>22505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6425" y="7096125"/>
          <a:ext cx="249958" cy="29873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42</xdr:row>
      <xdr:rowOff>133350</xdr:rowOff>
    </xdr:from>
    <xdr:to>
      <xdr:col>3</xdr:col>
      <xdr:colOff>335683</xdr:colOff>
      <xdr:row>44</xdr:row>
      <xdr:rowOff>89180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3675" y="7162800"/>
          <a:ext cx="249958" cy="29873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104775</xdr:rowOff>
    </xdr:from>
    <xdr:to>
      <xdr:col>6</xdr:col>
      <xdr:colOff>733425</xdr:colOff>
      <xdr:row>6</xdr:row>
      <xdr:rowOff>118348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ADA5B0D-5146-444F-AFB3-2FBA356F3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4775"/>
          <a:ext cx="5629275" cy="985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5"/>
  <sheetViews>
    <sheetView topLeftCell="P1" zoomScale="70" zoomScaleNormal="70" workbookViewId="0">
      <selection activeCell="Z27" sqref="Z27"/>
    </sheetView>
  </sheetViews>
  <sheetFormatPr baseColWidth="10" defaultRowHeight="12.75" x14ac:dyDescent="0.2"/>
  <cols>
    <col min="2" max="2" width="13.28515625" customWidth="1"/>
    <col min="5" max="5" width="17.28515625" customWidth="1"/>
    <col min="6" max="6" width="12.28515625" bestFit="1" customWidth="1"/>
    <col min="8" max="8" width="5.5703125" customWidth="1"/>
    <col min="9" max="9" width="24.5703125" customWidth="1"/>
    <col min="10" max="10" width="15.140625" customWidth="1"/>
    <col min="16" max="16" width="33.42578125" customWidth="1"/>
    <col min="19" max="19" width="14.85546875" customWidth="1"/>
    <col min="26" max="26" width="15.28515625" customWidth="1"/>
    <col min="31" max="31" width="25.42578125" customWidth="1"/>
  </cols>
  <sheetData>
    <row r="1" spans="5:14" x14ac:dyDescent="0.2">
      <c r="E1" s="12"/>
      <c r="F1" s="12"/>
      <c r="G1" s="20"/>
    </row>
    <row r="6" spans="5:14" x14ac:dyDescent="0.2">
      <c r="K6" s="5"/>
    </row>
    <row r="8" spans="5:14" x14ac:dyDescent="0.2">
      <c r="K8" s="5"/>
      <c r="L8" s="5"/>
      <c r="M8" s="5"/>
      <c r="N8" s="5"/>
    </row>
    <row r="9" spans="5:14" x14ac:dyDescent="0.2">
      <c r="K9" s="5"/>
      <c r="L9" s="17"/>
      <c r="M9" s="5"/>
      <c r="N9" s="5"/>
    </row>
    <row r="10" spans="5:14" x14ac:dyDescent="0.2">
      <c r="K10" s="18"/>
      <c r="L10" s="19"/>
      <c r="M10" s="17"/>
      <c r="N10" s="5"/>
    </row>
    <row r="11" spans="5:14" x14ac:dyDescent="0.2">
      <c r="K11" s="18"/>
      <c r="L11" s="19"/>
      <c r="M11" s="17"/>
      <c r="N11" s="5"/>
    </row>
    <row r="12" spans="5:14" x14ac:dyDescent="0.2">
      <c r="K12" s="18"/>
      <c r="L12" s="19"/>
      <c r="M12" s="17"/>
      <c r="N12" s="5"/>
    </row>
    <row r="13" spans="5:14" x14ac:dyDescent="0.2">
      <c r="K13" s="18"/>
      <c r="L13" s="19"/>
      <c r="M13" s="17"/>
      <c r="N13" s="5"/>
    </row>
    <row r="14" spans="5:14" x14ac:dyDescent="0.2">
      <c r="K14" s="18"/>
      <c r="L14" s="19"/>
      <c r="M14" s="17"/>
      <c r="N14" s="5"/>
    </row>
    <row r="15" spans="5:14" x14ac:dyDescent="0.2">
      <c r="K15" s="17"/>
      <c r="L15" s="17"/>
      <c r="M15" s="17"/>
      <c r="N15" s="5"/>
    </row>
    <row r="16" spans="5:14" x14ac:dyDescent="0.2">
      <c r="J16" s="5"/>
      <c r="K16" s="5"/>
      <c r="L16" s="5"/>
      <c r="M16" s="5"/>
      <c r="N16" s="5"/>
    </row>
    <row r="17" spans="1:49" x14ac:dyDescent="0.2">
      <c r="M17" s="5"/>
      <c r="N17" s="5"/>
    </row>
    <row r="18" spans="1:49" x14ac:dyDescent="0.2">
      <c r="M18" s="5"/>
      <c r="N18" s="5"/>
    </row>
    <row r="19" spans="1:49" x14ac:dyDescent="0.2">
      <c r="M19" s="5"/>
      <c r="N19" s="5"/>
    </row>
    <row r="20" spans="1:49" x14ac:dyDescent="0.2">
      <c r="M20" s="5"/>
      <c r="N20" s="5"/>
    </row>
    <row r="21" spans="1:49" x14ac:dyDescent="0.2">
      <c r="M21" s="5"/>
      <c r="N21" s="2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</row>
    <row r="22" spans="1:49" x14ac:dyDescent="0.2">
      <c r="M22" s="5"/>
      <c r="N22" s="26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</row>
    <row r="23" spans="1:49" x14ac:dyDescent="0.2">
      <c r="M23" s="5"/>
      <c r="N23" s="26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</row>
    <row r="24" spans="1:49" x14ac:dyDescent="0.2">
      <c r="M24" s="5"/>
      <c r="N24" s="26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</row>
    <row r="25" spans="1:49" x14ac:dyDescent="0.2">
      <c r="M25" s="5"/>
      <c r="N25" s="26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</row>
    <row r="26" spans="1:49" x14ac:dyDescent="0.2">
      <c r="C26" s="10"/>
      <c r="D26" s="9"/>
      <c r="E26" s="9"/>
      <c r="F26" s="9"/>
      <c r="G26" s="11"/>
      <c r="M26" s="5"/>
      <c r="N26" s="26"/>
      <c r="O26" s="22"/>
      <c r="P26" s="22"/>
      <c r="Q26" s="22"/>
      <c r="R26" s="26">
        <v>1</v>
      </c>
      <c r="S26" s="27" t="s">
        <v>157</v>
      </c>
      <c r="T26" s="26">
        <f>IF(AND($T$43=1,$S$51=1),1,0)</f>
        <v>0</v>
      </c>
      <c r="U26" s="28" t="s">
        <v>158</v>
      </c>
      <c r="V26" s="22">
        <f>SUM(T26:T35)</f>
        <v>5</v>
      </c>
      <c r="W26" s="22"/>
      <c r="X26" s="22"/>
      <c r="Y26" s="25" t="s">
        <v>159</v>
      </c>
      <c r="Z26" s="21">
        <f>IF(DATOSHIDROMASAJE!V26=1,LOOKUP(DATOSHIDROMASAJE!AC58,DATOSHIDROMASAJE!AD58:AD185,DATOSHIDROMASAJE!AF58:AF185),IF(DATOSHIDROMASAJE!V26=2,LOOKUP(DATOSHIDROMASAJE!AC58,DATOSHIDROMASAJE!AD58:AD185,DATOSHIDROMASAJE!AG58:AG185),IF(DATOSHIDROMASAJE!V26=3,LOOKUP(DATOSHIDROMASAJE!AC58,DATOSHIDROMASAJE!AD58:AD185,DATOSHIDROMASAJE!AH58:AH185),IF(DATOSHIDROMASAJE!V26=4,LOOKUP(DATOSHIDROMASAJE!AC58,DATOSHIDROMASAJE!AD58:AD185,DATOSHIDROMASAJE!AI58:AI185),IF(DATOSHIDROMASAJE!V26=5,LOOKUP(DATOSHIDROMASAJE!AC58,DATOSHIDROMASAJE!AD58:AD185,DATOSHIDROMASAJE!AJ58:AJ185),IF(DATOSHIDROMASAJE!V26=6,LOOKUP(DATOSHIDROMASAJE!AC58,DATOSHIDROMASAJE!AD58:AD185,DATOSHIDROMASAJE!AK58:AK185),IF(DATOSHIDROMASAJE!V26=7,LOOKUP(DATOSHIDROMASAJE!AC58,DATOSHIDROMASAJE!AD58:AD185,DATOSHIDROMASAJE!AL58:AL185),IF(DATOSHIDROMASAJE!V26=8,LOOKUP(DATOSHIDROMASAJE!AC58,DATOSHIDROMASAJE!AD58:AD185,DATOSHIDROMASAJE!AM58:AM185),IF(DATOSHIDROMASAJE!V26=9,LOOKUP(DATOSHIDROMASAJE!AC58,DATOSHIDROMASAJE!AD58:AD185,DATOSHIDROMASAJE!AN58:AN185),IF(DATOSHIDROMASAJE!V26=10,LOOKUP(DATOSHIDROMASAJE!AC58,DATOSHIDROMASAJE!AD58:AD185,DATOSHIDROMASAJE!AO58:AO185)))))))))))*0.5</f>
        <v>1.6035714285714286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</row>
    <row r="27" spans="1:49" x14ac:dyDescent="0.2">
      <c r="C27" s="10"/>
      <c r="D27" s="9"/>
      <c r="E27" s="9"/>
      <c r="F27" s="9"/>
      <c r="G27" s="9"/>
      <c r="H27" s="6"/>
      <c r="K27" s="18"/>
      <c r="L27" s="5"/>
      <c r="M27" s="5"/>
      <c r="N27" s="26"/>
      <c r="O27" s="22"/>
      <c r="P27" s="22"/>
      <c r="Q27" s="22"/>
      <c r="R27" s="26">
        <v>2</v>
      </c>
      <c r="S27" s="27" t="s">
        <v>157</v>
      </c>
      <c r="T27" s="26">
        <f>IF(AND($T$43=1,$S$51=2),2,0)</f>
        <v>0</v>
      </c>
      <c r="U27" s="28"/>
      <c r="V27" s="26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</row>
    <row r="28" spans="1:49" x14ac:dyDescent="0.2">
      <c r="C28" s="10"/>
      <c r="D28" s="9"/>
      <c r="E28" s="9"/>
      <c r="F28" s="9"/>
      <c r="G28" s="9"/>
      <c r="H28" s="6"/>
      <c r="K28" s="18"/>
      <c r="L28" s="5"/>
      <c r="M28" s="5"/>
      <c r="N28" s="26"/>
      <c r="O28" s="22"/>
      <c r="P28" s="22"/>
      <c r="Q28" s="22"/>
      <c r="R28" s="26">
        <v>3</v>
      </c>
      <c r="S28" s="27" t="s">
        <v>157</v>
      </c>
      <c r="T28" s="26">
        <f>IF(AND($T$43=1,$S$51=3),3,0)</f>
        <v>0</v>
      </c>
      <c r="U28" s="28"/>
      <c r="V28" s="26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</row>
    <row r="29" spans="1:49" x14ac:dyDescent="0.2">
      <c r="C29" s="10"/>
      <c r="D29" s="9"/>
      <c r="E29" s="9"/>
      <c r="F29" s="9"/>
      <c r="G29" s="9"/>
      <c r="H29" s="6"/>
      <c r="K29" s="5"/>
      <c r="L29" s="5"/>
      <c r="M29" s="5"/>
      <c r="N29" s="26"/>
      <c r="O29" s="22"/>
      <c r="P29" s="22"/>
      <c r="Q29" s="22"/>
      <c r="R29" s="26">
        <v>4</v>
      </c>
      <c r="S29" s="27" t="s">
        <v>157</v>
      </c>
      <c r="T29" s="26">
        <f>IF(AND($T$43=1,$S$51=4),4,0)</f>
        <v>0</v>
      </c>
      <c r="U29" s="28"/>
      <c r="V29" s="26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</row>
    <row r="30" spans="1:49" x14ac:dyDescent="0.2">
      <c r="A30" s="4"/>
      <c r="B30" s="4"/>
      <c r="C30" s="9"/>
      <c r="D30" s="9"/>
      <c r="E30" s="9"/>
      <c r="F30" s="9"/>
      <c r="G30" s="9"/>
      <c r="H30" s="5"/>
      <c r="K30" s="5"/>
      <c r="L30" s="5"/>
      <c r="M30" s="5"/>
      <c r="N30" s="26"/>
      <c r="O30" s="22"/>
      <c r="P30" s="22"/>
      <c r="Q30" s="22"/>
      <c r="R30" s="26">
        <v>5</v>
      </c>
      <c r="S30" s="27" t="s">
        <v>157</v>
      </c>
      <c r="T30" s="26">
        <f>IF(AND($T$43=1,$S$51=5),5,0)</f>
        <v>5</v>
      </c>
      <c r="U30" s="28"/>
      <c r="V30" s="26"/>
      <c r="W30" s="22"/>
      <c r="X30" s="22"/>
      <c r="Y30" s="22">
        <v>3</v>
      </c>
      <c r="Z30" s="23" t="s">
        <v>161</v>
      </c>
      <c r="AA30" s="22">
        <v>1</v>
      </c>
      <c r="AB30" s="22">
        <v>1</v>
      </c>
      <c r="AC30" s="22">
        <f>LOOKUP(Y30,AB30:AB33,AA30:AA33)</f>
        <v>1.33</v>
      </c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</row>
    <row r="31" spans="1:49" x14ac:dyDescent="0.2">
      <c r="A31" s="13"/>
      <c r="B31" s="4"/>
      <c r="C31" s="7"/>
      <c r="D31" s="7"/>
      <c r="E31" s="7"/>
      <c r="F31" s="7"/>
      <c r="G31" s="7"/>
      <c r="H31" s="7"/>
      <c r="K31" s="5"/>
      <c r="L31" s="5"/>
      <c r="M31" s="5"/>
      <c r="N31" s="26"/>
      <c r="O31" s="22"/>
      <c r="P31" s="22"/>
      <c r="Q31" s="22"/>
      <c r="R31" s="26">
        <v>6</v>
      </c>
      <c r="S31" s="27" t="s">
        <v>157</v>
      </c>
      <c r="T31" s="26">
        <f>IF(AND($T$43=2,$S$51=1),6,0)</f>
        <v>0</v>
      </c>
      <c r="U31" s="26"/>
      <c r="V31" s="26"/>
      <c r="W31" s="22"/>
      <c r="X31" s="22"/>
      <c r="Y31" s="22"/>
      <c r="Z31" s="23" t="s">
        <v>160</v>
      </c>
      <c r="AA31" s="22">
        <v>1.1666000000000001</v>
      </c>
      <c r="AB31" s="22">
        <v>2</v>
      </c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</row>
    <row r="32" spans="1:49" x14ac:dyDescent="0.2">
      <c r="A32" s="4"/>
      <c r="B32" s="4"/>
      <c r="C32" s="14"/>
      <c r="D32" s="7"/>
      <c r="E32" s="7"/>
      <c r="F32" s="15"/>
      <c r="G32" s="15"/>
      <c r="H32" s="7"/>
      <c r="N32" s="22"/>
      <c r="O32" s="22"/>
      <c r="P32" s="22"/>
      <c r="Q32" s="22"/>
      <c r="R32" s="26">
        <v>7</v>
      </c>
      <c r="S32" s="27" t="s">
        <v>157</v>
      </c>
      <c r="T32" s="26">
        <f>IF(AND($T$43=2,$S$51=2),7,0)</f>
        <v>0</v>
      </c>
      <c r="U32" s="26"/>
      <c r="V32" s="26"/>
      <c r="W32" s="22"/>
      <c r="X32" s="22"/>
      <c r="Y32" s="22"/>
      <c r="Z32" s="23" t="s">
        <v>162</v>
      </c>
      <c r="AA32" s="22">
        <v>1.33</v>
      </c>
      <c r="AB32" s="22">
        <v>3</v>
      </c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</row>
    <row r="33" spans="1:49" x14ac:dyDescent="0.2">
      <c r="A33" s="4"/>
      <c r="B33" s="4"/>
      <c r="C33" s="14"/>
      <c r="D33" s="7"/>
      <c r="E33" s="16"/>
      <c r="F33" s="15"/>
      <c r="G33" s="15"/>
      <c r="H33" s="7"/>
      <c r="N33" s="22"/>
      <c r="O33" s="22"/>
      <c r="P33" s="22"/>
      <c r="Q33" s="22"/>
      <c r="R33" s="26">
        <v>8</v>
      </c>
      <c r="S33" s="27" t="s">
        <v>157</v>
      </c>
      <c r="T33" s="26">
        <f>IF(AND($T$43=2,$S$51=3),8,0)</f>
        <v>0</v>
      </c>
      <c r="U33" s="28"/>
      <c r="V33" s="26"/>
      <c r="W33" s="22"/>
      <c r="X33" s="22"/>
      <c r="Y33" s="22"/>
      <c r="Z33" s="23" t="s">
        <v>163</v>
      </c>
      <c r="AA33" s="22">
        <v>1.5</v>
      </c>
      <c r="AB33" s="22">
        <v>4</v>
      </c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</row>
    <row r="34" spans="1:49" x14ac:dyDescent="0.2">
      <c r="C34" s="7"/>
      <c r="D34" s="7"/>
      <c r="E34" s="7"/>
      <c r="F34" s="7"/>
      <c r="G34" s="7"/>
      <c r="N34" s="22"/>
      <c r="O34" s="22"/>
      <c r="P34" s="22"/>
      <c r="Q34" s="22"/>
      <c r="R34" s="26">
        <v>9</v>
      </c>
      <c r="S34" s="27" t="s">
        <v>157</v>
      </c>
      <c r="T34" s="26">
        <f>IF(AND($T$43=2,$S$51=4),9,0)</f>
        <v>0</v>
      </c>
      <c r="U34" s="28"/>
      <c r="V34" s="26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</row>
    <row r="35" spans="1:49" x14ac:dyDescent="0.2">
      <c r="C35" s="7"/>
      <c r="D35" s="7"/>
      <c r="E35" s="7"/>
      <c r="F35" s="7"/>
      <c r="G35" s="7"/>
      <c r="N35" s="22"/>
      <c r="O35" s="22"/>
      <c r="P35" s="22"/>
      <c r="Q35" s="22"/>
      <c r="R35" s="26">
        <v>10</v>
      </c>
      <c r="S35" s="27" t="s">
        <v>157</v>
      </c>
      <c r="T35" s="26">
        <f>IF(AND($T$43=2,$S$51=5),10,0)</f>
        <v>0</v>
      </c>
      <c r="U35" s="28"/>
      <c r="V35" s="26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</row>
    <row r="36" spans="1:49" x14ac:dyDescent="0.2">
      <c r="C36" s="7"/>
      <c r="D36" s="7"/>
      <c r="E36" s="7"/>
      <c r="F36" s="7"/>
      <c r="G36" s="7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</row>
    <row r="37" spans="1:49" x14ac:dyDescent="0.2">
      <c r="C37" s="7"/>
      <c r="D37" s="7"/>
      <c r="E37" s="7"/>
      <c r="F37" s="7"/>
      <c r="G37" s="7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</row>
    <row r="38" spans="1:49" x14ac:dyDescent="0.2">
      <c r="C38" s="7"/>
      <c r="D38" s="7"/>
      <c r="E38" s="7"/>
      <c r="F38" s="7"/>
      <c r="G38" s="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</row>
    <row r="39" spans="1:49" x14ac:dyDescent="0.2">
      <c r="C39" s="7"/>
      <c r="D39" s="7"/>
      <c r="E39" s="7"/>
      <c r="F39" s="7"/>
      <c r="G39" s="7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</row>
    <row r="40" spans="1:49" x14ac:dyDescent="0.2">
      <c r="C40" s="7"/>
      <c r="D40" s="7"/>
      <c r="E40" s="7"/>
      <c r="F40" s="7"/>
      <c r="G40" s="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</row>
    <row r="41" spans="1:49" x14ac:dyDescent="0.2">
      <c r="C41" s="7"/>
      <c r="D41" s="7"/>
      <c r="E41" s="7"/>
      <c r="F41" s="7"/>
      <c r="G41" s="7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</row>
    <row r="42" spans="1:49" x14ac:dyDescent="0.2">
      <c r="C42" s="7"/>
      <c r="D42" s="7"/>
      <c r="E42" s="7"/>
      <c r="F42" s="7"/>
      <c r="G42" s="7"/>
      <c r="M42" s="5"/>
      <c r="N42" s="26"/>
      <c r="O42" s="26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</row>
    <row r="43" spans="1:49" x14ac:dyDescent="0.2">
      <c r="C43" s="7"/>
      <c r="D43" s="7"/>
      <c r="E43" s="7"/>
      <c r="F43" s="7"/>
      <c r="G43" s="7"/>
      <c r="M43" s="5"/>
      <c r="N43" s="26"/>
      <c r="O43" s="26"/>
      <c r="P43" s="22"/>
      <c r="Q43" s="22"/>
      <c r="R43" s="22">
        <v>1</v>
      </c>
      <c r="S43" s="23" t="s">
        <v>164</v>
      </c>
      <c r="T43" s="29">
        <v>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</row>
    <row r="44" spans="1:49" x14ac:dyDescent="0.2">
      <c r="C44" s="7"/>
      <c r="D44" s="7"/>
      <c r="E44" s="7"/>
      <c r="F44" s="7"/>
      <c r="G44" s="7"/>
      <c r="M44" s="5"/>
      <c r="N44" s="26"/>
      <c r="O44" s="26"/>
      <c r="P44" s="22"/>
      <c r="Q44" s="22"/>
      <c r="R44" s="22">
        <v>2</v>
      </c>
      <c r="S44" s="23" t="s">
        <v>165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49" x14ac:dyDescent="0.2">
      <c r="C45" s="7"/>
      <c r="D45" s="7"/>
      <c r="E45" s="7"/>
      <c r="F45" s="7"/>
      <c r="G45" s="7"/>
      <c r="M45" s="5"/>
      <c r="N45" s="26"/>
      <c r="O45" s="26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</row>
    <row r="46" spans="1:49" x14ac:dyDescent="0.2">
      <c r="C46" s="7"/>
      <c r="D46" s="7"/>
      <c r="E46" s="7"/>
      <c r="F46" s="7"/>
      <c r="G46" s="7"/>
      <c r="M46" s="5"/>
      <c r="N46" s="26"/>
      <c r="O46" s="26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</row>
    <row r="47" spans="1:49" x14ac:dyDescent="0.2">
      <c r="C47" s="7"/>
      <c r="D47" s="7"/>
      <c r="E47" s="7"/>
      <c r="F47" s="7"/>
      <c r="G47" s="7"/>
      <c r="M47" s="5"/>
      <c r="N47" s="26"/>
      <c r="O47" s="26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</row>
    <row r="48" spans="1:49" x14ac:dyDescent="0.2">
      <c r="C48" s="7"/>
      <c r="D48" s="7"/>
      <c r="E48" s="7"/>
      <c r="F48" s="7"/>
      <c r="G48" s="7"/>
      <c r="M48" s="5"/>
      <c r="N48" s="26"/>
      <c r="O48" s="26"/>
      <c r="P48" s="22"/>
      <c r="Q48" s="30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3:49" x14ac:dyDescent="0.2">
      <c r="C49" s="7"/>
      <c r="D49" s="7"/>
      <c r="E49" s="7"/>
      <c r="F49" s="7"/>
      <c r="G49" s="7"/>
      <c r="M49" s="5"/>
      <c r="N49" s="26"/>
      <c r="O49" s="26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3:49" x14ac:dyDescent="0.2">
      <c r="C50" s="7"/>
      <c r="D50" s="7"/>
      <c r="E50" s="7"/>
      <c r="F50" s="7"/>
      <c r="G50" s="7"/>
      <c r="M50" s="5"/>
      <c r="N50" s="26"/>
      <c r="O50" s="26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</row>
    <row r="51" spans="3:49" x14ac:dyDescent="0.2">
      <c r="C51" s="7"/>
      <c r="D51" s="7"/>
      <c r="E51" s="7"/>
      <c r="F51" s="7"/>
      <c r="G51" s="7"/>
      <c r="M51" s="5"/>
      <c r="N51" s="26"/>
      <c r="O51" s="26"/>
      <c r="P51" s="22"/>
      <c r="Q51" s="22">
        <v>1</v>
      </c>
      <c r="R51" s="38" t="s">
        <v>167</v>
      </c>
      <c r="S51" s="29">
        <v>5</v>
      </c>
      <c r="T51" s="30" t="str">
        <f>LOOKUP(S51,Q51:Q55,R51:R55)</f>
        <v>TECHADA</v>
      </c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</row>
    <row r="52" spans="3:49" x14ac:dyDescent="0.2">
      <c r="C52" s="7"/>
      <c r="D52" s="7"/>
      <c r="E52" s="7"/>
      <c r="F52" s="7"/>
      <c r="G52" s="7"/>
      <c r="M52" s="5"/>
      <c r="N52" s="26"/>
      <c r="O52" s="26"/>
      <c r="P52" s="22"/>
      <c r="Q52" s="22">
        <v>2</v>
      </c>
      <c r="R52" s="30">
        <v>0.25</v>
      </c>
      <c r="S52" s="22"/>
      <c r="T52" s="22"/>
      <c r="U52" s="23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</row>
    <row r="53" spans="3:49" x14ac:dyDescent="0.2">
      <c r="C53" s="7"/>
      <c r="D53" s="7"/>
      <c r="E53" s="7"/>
      <c r="F53" s="7"/>
      <c r="G53" s="7"/>
      <c r="M53" s="5"/>
      <c r="N53" s="26"/>
      <c r="O53" s="26"/>
      <c r="P53" s="22"/>
      <c r="Q53" s="22">
        <v>3</v>
      </c>
      <c r="R53" s="30">
        <v>0.5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</row>
    <row r="54" spans="3:49" x14ac:dyDescent="0.2">
      <c r="C54" s="7"/>
      <c r="D54" s="7"/>
      <c r="E54" s="7"/>
      <c r="F54" s="7"/>
      <c r="G54" s="7"/>
      <c r="M54" s="5"/>
      <c r="N54" s="26"/>
      <c r="O54" s="26"/>
      <c r="P54" s="22"/>
      <c r="Q54" s="22">
        <v>4</v>
      </c>
      <c r="R54" s="30">
        <v>0.75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</row>
    <row r="55" spans="3:49" x14ac:dyDescent="0.2">
      <c r="C55" s="7"/>
      <c r="D55" s="7"/>
      <c r="E55" s="7"/>
      <c r="F55" s="7"/>
      <c r="G55" s="7"/>
      <c r="M55" s="5"/>
      <c r="N55" s="26"/>
      <c r="O55" s="26"/>
      <c r="P55" s="22"/>
      <c r="Q55" s="22">
        <v>5</v>
      </c>
      <c r="R55" s="38" t="s">
        <v>166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 t="s">
        <v>22</v>
      </c>
      <c r="AI55" s="22"/>
      <c r="AJ55" s="22"/>
      <c r="AK55" s="22"/>
      <c r="AL55" s="22"/>
      <c r="AM55" s="22" t="s">
        <v>17</v>
      </c>
      <c r="AN55" s="22"/>
      <c r="AO55" s="22"/>
      <c r="AP55" s="22"/>
      <c r="AQ55" s="22"/>
      <c r="AR55" s="22"/>
      <c r="AS55" s="22"/>
      <c r="AT55" s="22"/>
      <c r="AU55" s="22"/>
      <c r="AV55" s="22"/>
      <c r="AW55" s="22"/>
    </row>
    <row r="56" spans="3:49" x14ac:dyDescent="0.2">
      <c r="C56" s="7"/>
      <c r="D56" s="7"/>
      <c r="E56" s="7"/>
      <c r="F56" s="7"/>
      <c r="G56" s="7"/>
      <c r="M56" s="5"/>
      <c r="N56" s="26"/>
      <c r="O56" s="26"/>
      <c r="P56" s="22"/>
      <c r="Q56" s="22"/>
      <c r="R56" s="22"/>
      <c r="S56" s="22" t="s">
        <v>22</v>
      </c>
      <c r="T56" s="22"/>
      <c r="U56" s="22"/>
      <c r="V56" s="22"/>
      <c r="W56" s="22"/>
      <c r="X56" s="22" t="s">
        <v>17</v>
      </c>
      <c r="Y56" s="22"/>
      <c r="Z56" s="22"/>
      <c r="AA56" s="22"/>
      <c r="AB56" s="22"/>
      <c r="AC56" s="22"/>
      <c r="AD56" s="22"/>
      <c r="AE56" s="22"/>
      <c r="AF56" s="22"/>
      <c r="AG56" s="22"/>
      <c r="AH56" s="22" t="s">
        <v>28</v>
      </c>
      <c r="AI56" s="22"/>
      <c r="AJ56" s="22"/>
      <c r="AK56" s="22"/>
      <c r="AL56" s="22"/>
      <c r="AM56" s="22" t="s">
        <v>28</v>
      </c>
      <c r="AN56" s="22"/>
      <c r="AO56" s="22"/>
      <c r="AP56" s="22"/>
      <c r="AQ56" s="22"/>
      <c r="AR56" s="22"/>
      <c r="AS56" s="22"/>
      <c r="AT56" s="22"/>
      <c r="AU56" s="22"/>
      <c r="AV56" s="22"/>
      <c r="AW56" s="22"/>
    </row>
    <row r="57" spans="3:49" x14ac:dyDescent="0.2">
      <c r="C57" s="7"/>
      <c r="D57" s="7"/>
      <c r="E57" s="7"/>
      <c r="F57" s="7"/>
      <c r="G57" s="7"/>
      <c r="M57" s="5"/>
      <c r="N57" s="26"/>
      <c r="O57" s="26"/>
      <c r="P57" s="22"/>
      <c r="Q57" s="22"/>
      <c r="R57" s="22"/>
      <c r="S57" s="22" t="s">
        <v>28</v>
      </c>
      <c r="T57" s="22"/>
      <c r="U57" s="22"/>
      <c r="V57" s="22"/>
      <c r="W57" s="22"/>
      <c r="X57" s="22" t="s">
        <v>28</v>
      </c>
      <c r="Y57" s="22"/>
      <c r="Z57" s="22"/>
      <c r="AA57" s="22"/>
      <c r="AB57" s="22"/>
      <c r="AC57" s="22"/>
      <c r="AD57" s="22"/>
      <c r="AE57" s="22"/>
      <c r="AF57" s="30">
        <v>0</v>
      </c>
      <c r="AG57" s="30">
        <v>0.25</v>
      </c>
      <c r="AH57" s="30">
        <v>0.5</v>
      </c>
      <c r="AI57" s="30">
        <v>0.75</v>
      </c>
      <c r="AJ57" s="30">
        <v>1</v>
      </c>
      <c r="AK57" s="30">
        <v>0</v>
      </c>
      <c r="AL57" s="30">
        <v>0.25</v>
      </c>
      <c r="AM57" s="30">
        <v>0.5</v>
      </c>
      <c r="AN57" s="30">
        <v>0.75</v>
      </c>
      <c r="AO57" s="30">
        <v>1</v>
      </c>
      <c r="AP57" s="22"/>
      <c r="AS57" s="22"/>
      <c r="AT57" s="22"/>
      <c r="AU57" s="22"/>
      <c r="AV57" s="22"/>
      <c r="AW57" s="22"/>
    </row>
    <row r="58" spans="3:49" x14ac:dyDescent="0.2">
      <c r="C58" s="7"/>
      <c r="D58" s="7"/>
      <c r="E58" s="7"/>
      <c r="F58" s="7"/>
      <c r="G58" s="7"/>
      <c r="N58" s="22"/>
      <c r="O58" s="22"/>
      <c r="P58" s="22"/>
      <c r="Q58" s="30">
        <v>0</v>
      </c>
      <c r="R58" s="30">
        <v>0.25</v>
      </c>
      <c r="S58" s="30">
        <v>0.5</v>
      </c>
      <c r="T58" s="30">
        <v>0.75</v>
      </c>
      <c r="U58" s="30">
        <v>1</v>
      </c>
      <c r="V58" s="30">
        <v>0</v>
      </c>
      <c r="W58" s="30">
        <v>0.25</v>
      </c>
      <c r="X58" s="30">
        <v>0.5</v>
      </c>
      <c r="Y58" s="30">
        <v>0.75</v>
      </c>
      <c r="Z58" s="30">
        <v>1</v>
      </c>
      <c r="AA58" s="22"/>
      <c r="AB58" s="22"/>
      <c r="AC58" s="29">
        <v>128</v>
      </c>
      <c r="AD58" s="22">
        <v>1</v>
      </c>
      <c r="AE58" s="22" t="s">
        <v>76</v>
      </c>
      <c r="AF58" s="31">
        <v>7.54</v>
      </c>
      <c r="AG58" s="31">
        <v>6.8545454545454536</v>
      </c>
      <c r="AH58" s="31">
        <v>6.2833333333333332</v>
      </c>
      <c r="AI58" s="31">
        <v>5.8</v>
      </c>
      <c r="AJ58" s="31">
        <v>5.3857142857142861</v>
      </c>
      <c r="AK58" s="31">
        <v>3.97</v>
      </c>
      <c r="AL58" s="31">
        <v>3.6090909090909089</v>
      </c>
      <c r="AM58" s="31">
        <v>3.3083333333333336</v>
      </c>
      <c r="AN58" s="31">
        <v>3.0538461538461541</v>
      </c>
      <c r="AO58" s="31">
        <v>2.8357142857142859</v>
      </c>
      <c r="AP58" s="22"/>
      <c r="AS58" s="22"/>
      <c r="AT58" s="22"/>
      <c r="AU58" s="22"/>
      <c r="AV58" s="22"/>
      <c r="AW58" s="22"/>
    </row>
    <row r="59" spans="3:49" x14ac:dyDescent="0.2">
      <c r="C59" s="7"/>
      <c r="D59" s="7"/>
      <c r="E59" s="7"/>
      <c r="F59" s="7"/>
      <c r="G59" s="7"/>
      <c r="N59" s="22"/>
      <c r="O59" s="22">
        <v>1</v>
      </c>
      <c r="P59" s="22" t="s">
        <v>29</v>
      </c>
      <c r="Q59" s="31">
        <v>6.17</v>
      </c>
      <c r="R59" s="31">
        <f>Q59/1.1</f>
        <v>5.6090909090909085</v>
      </c>
      <c r="S59" s="31">
        <f>Q59/1.2</f>
        <v>5.1416666666666666</v>
      </c>
      <c r="T59" s="31">
        <f>Q59/1.3</f>
        <v>4.7461538461538462</v>
      </c>
      <c r="U59" s="31">
        <f>Q59/1.4</f>
        <v>4.4071428571428575</v>
      </c>
      <c r="V59" s="31">
        <v>3.25</v>
      </c>
      <c r="W59" s="31">
        <f>V59/1.1</f>
        <v>2.9545454545454541</v>
      </c>
      <c r="X59" s="31">
        <f>V59/1.2</f>
        <v>2.7083333333333335</v>
      </c>
      <c r="Y59" s="31">
        <f>V59/1.3</f>
        <v>2.5</v>
      </c>
      <c r="Z59" s="31">
        <f>V59/1.4</f>
        <v>2.3214285714285716</v>
      </c>
      <c r="AA59" s="22"/>
      <c r="AB59" s="22"/>
      <c r="AC59" s="22"/>
      <c r="AD59" s="22">
        <v>2</v>
      </c>
      <c r="AE59" s="22" t="s">
        <v>112</v>
      </c>
      <c r="AF59" s="31">
        <v>4.9400000000000004</v>
      </c>
      <c r="AG59" s="31">
        <v>4.4909090909090912</v>
      </c>
      <c r="AH59" s="31">
        <v>4.1166666666666671</v>
      </c>
      <c r="AI59" s="31">
        <v>3.8000000000000003</v>
      </c>
      <c r="AJ59" s="31">
        <v>3.5285714285714289</v>
      </c>
      <c r="AK59" s="31">
        <v>2.6</v>
      </c>
      <c r="AL59" s="31">
        <v>2.3636363636363633</v>
      </c>
      <c r="AM59" s="31">
        <v>2.166666666666667</v>
      </c>
      <c r="AN59" s="31">
        <v>2</v>
      </c>
      <c r="AO59" s="31">
        <v>1.8571428571428574</v>
      </c>
      <c r="AP59" s="22"/>
      <c r="AS59" s="22"/>
      <c r="AT59" s="22"/>
      <c r="AU59" s="22"/>
      <c r="AV59" s="22"/>
      <c r="AW59" s="22"/>
    </row>
    <row r="60" spans="3:49" x14ac:dyDescent="0.2">
      <c r="C60" s="7"/>
      <c r="D60" s="7"/>
      <c r="E60" s="7"/>
      <c r="F60" s="7"/>
      <c r="G60" s="7"/>
      <c r="N60" s="22"/>
      <c r="O60" s="22">
        <v>2</v>
      </c>
      <c r="P60" s="22" t="s">
        <v>30</v>
      </c>
      <c r="Q60" s="31">
        <v>5.43</v>
      </c>
      <c r="R60" s="31">
        <f t="shared" ref="R60:R123" si="0">Q60/1.1</f>
        <v>4.9363636363636356</v>
      </c>
      <c r="S60" s="31">
        <f t="shared" ref="S60:S123" si="1">Q60/1.2</f>
        <v>4.5250000000000004</v>
      </c>
      <c r="T60" s="31">
        <f t="shared" ref="T60:T123" si="2">Q60/1.3</f>
        <v>4.1769230769230763</v>
      </c>
      <c r="U60" s="31">
        <f t="shared" ref="U60:U123" si="3">Q60/1.4</f>
        <v>3.8785714285714286</v>
      </c>
      <c r="V60" s="31">
        <v>2.86</v>
      </c>
      <c r="W60" s="31">
        <f t="shared" ref="W60:W123" si="4">V60/1.1</f>
        <v>2.5999999999999996</v>
      </c>
      <c r="X60" s="31">
        <f t="shared" ref="X60:X123" si="5">V60/1.2</f>
        <v>2.3833333333333333</v>
      </c>
      <c r="Y60" s="31">
        <f t="shared" ref="Y60:Y123" si="6">V60/1.3</f>
        <v>2.1999999999999997</v>
      </c>
      <c r="Z60" s="31">
        <f t="shared" ref="Z60:Z123" si="7">V60/1.4</f>
        <v>2.0428571428571427</v>
      </c>
      <c r="AA60" s="22"/>
      <c r="AB60" s="22"/>
      <c r="AC60" s="22"/>
      <c r="AD60" s="22">
        <v>3</v>
      </c>
      <c r="AE60" s="22" t="s">
        <v>60</v>
      </c>
      <c r="AF60" s="31">
        <v>3.66</v>
      </c>
      <c r="AG60" s="31">
        <v>3.3272727272727272</v>
      </c>
      <c r="AH60" s="31">
        <v>3.0500000000000003</v>
      </c>
      <c r="AI60" s="31">
        <v>2.8153846153846156</v>
      </c>
      <c r="AJ60" s="31">
        <v>2.6142857142857148</v>
      </c>
      <c r="AK60" s="31">
        <v>1.92</v>
      </c>
      <c r="AL60" s="31">
        <v>1.7454545454545451</v>
      </c>
      <c r="AM60" s="31">
        <v>1.6</v>
      </c>
      <c r="AN60" s="31">
        <v>1.4769230769230768</v>
      </c>
      <c r="AO60" s="31">
        <v>1.3714285714285714</v>
      </c>
      <c r="AP60" s="22"/>
      <c r="AS60" s="22"/>
      <c r="AT60" s="22"/>
      <c r="AU60" s="22"/>
      <c r="AV60" s="22"/>
      <c r="AW60" s="22"/>
    </row>
    <row r="61" spans="3:49" x14ac:dyDescent="0.2">
      <c r="C61" s="7"/>
      <c r="D61" s="7"/>
      <c r="E61" s="7"/>
      <c r="F61" s="7"/>
      <c r="G61" s="7"/>
      <c r="N61" s="22"/>
      <c r="O61" s="22">
        <v>3</v>
      </c>
      <c r="P61" s="22" t="s">
        <v>31</v>
      </c>
      <c r="Q61" s="31">
        <v>4.9400000000000004</v>
      </c>
      <c r="R61" s="31">
        <f t="shared" si="0"/>
        <v>4.4909090909090912</v>
      </c>
      <c r="S61" s="31">
        <f t="shared" si="1"/>
        <v>4.1166666666666671</v>
      </c>
      <c r="T61" s="31">
        <f t="shared" si="2"/>
        <v>3.8000000000000003</v>
      </c>
      <c r="U61" s="31">
        <f t="shared" si="3"/>
        <v>3.5285714285714289</v>
      </c>
      <c r="V61" s="31">
        <v>2.6</v>
      </c>
      <c r="W61" s="31">
        <f t="shared" si="4"/>
        <v>2.3636363636363633</v>
      </c>
      <c r="X61" s="31">
        <f t="shared" si="5"/>
        <v>2.166666666666667</v>
      </c>
      <c r="Y61" s="31">
        <f t="shared" si="6"/>
        <v>2</v>
      </c>
      <c r="Z61" s="31">
        <f t="shared" si="7"/>
        <v>1.8571428571428574</v>
      </c>
      <c r="AA61" s="22"/>
      <c r="AB61" s="22"/>
      <c r="AC61" s="22"/>
      <c r="AD61" s="22">
        <v>4</v>
      </c>
      <c r="AE61" s="22" t="s">
        <v>29</v>
      </c>
      <c r="AF61" s="31">
        <v>6.17</v>
      </c>
      <c r="AG61" s="31">
        <v>5.6090909090909085</v>
      </c>
      <c r="AH61" s="31">
        <v>5.1416666666666666</v>
      </c>
      <c r="AI61" s="31">
        <v>4.7461538461538462</v>
      </c>
      <c r="AJ61" s="31">
        <v>4.4071428571428575</v>
      </c>
      <c r="AK61" s="31">
        <v>3.25</v>
      </c>
      <c r="AL61" s="31">
        <v>2.9545454545454541</v>
      </c>
      <c r="AM61" s="31">
        <v>2.7083333333333335</v>
      </c>
      <c r="AN61" s="31">
        <v>2.5</v>
      </c>
      <c r="AO61" s="31">
        <v>2.3214285714285716</v>
      </c>
      <c r="AP61" s="22"/>
      <c r="AQ61" s="22"/>
      <c r="AR61" s="23"/>
      <c r="AS61" s="22"/>
      <c r="AT61" s="22"/>
      <c r="AU61" s="22"/>
      <c r="AV61" s="22"/>
      <c r="AW61" s="22"/>
    </row>
    <row r="62" spans="3:49" x14ac:dyDescent="0.2">
      <c r="C62" s="7"/>
      <c r="D62" s="7"/>
      <c r="E62" s="7"/>
      <c r="F62" s="7"/>
      <c r="G62" s="7"/>
      <c r="N62" s="22"/>
      <c r="O62" s="22">
        <v>4</v>
      </c>
      <c r="P62" s="22" t="s">
        <v>32</v>
      </c>
      <c r="Q62" s="31">
        <v>7.54</v>
      </c>
      <c r="R62" s="31">
        <f t="shared" si="0"/>
        <v>6.8545454545454536</v>
      </c>
      <c r="S62" s="31">
        <f t="shared" si="1"/>
        <v>6.2833333333333332</v>
      </c>
      <c r="T62" s="31">
        <f t="shared" si="2"/>
        <v>5.8</v>
      </c>
      <c r="U62" s="31">
        <f t="shared" si="3"/>
        <v>5.3857142857142861</v>
      </c>
      <c r="V62" s="31">
        <v>3.97</v>
      </c>
      <c r="W62" s="31">
        <f t="shared" si="4"/>
        <v>3.6090909090909089</v>
      </c>
      <c r="X62" s="31">
        <f t="shared" si="5"/>
        <v>3.3083333333333336</v>
      </c>
      <c r="Y62" s="31">
        <f t="shared" si="6"/>
        <v>3.0538461538461541</v>
      </c>
      <c r="Z62" s="31">
        <f t="shared" si="7"/>
        <v>2.8357142857142859</v>
      </c>
      <c r="AA62" s="22"/>
      <c r="AB62" s="22"/>
      <c r="AC62" s="22"/>
      <c r="AD62" s="22">
        <v>5</v>
      </c>
      <c r="AE62" s="22" t="s">
        <v>131</v>
      </c>
      <c r="AF62" s="31">
        <v>5.43</v>
      </c>
      <c r="AG62" s="31">
        <v>4.9363636363636356</v>
      </c>
      <c r="AH62" s="31">
        <v>4.5250000000000004</v>
      </c>
      <c r="AI62" s="31">
        <v>4.1769230769230763</v>
      </c>
      <c r="AJ62" s="31">
        <v>3.8785714285714286</v>
      </c>
      <c r="AK62" s="31">
        <v>2.86</v>
      </c>
      <c r="AL62" s="31">
        <v>2.5999999999999996</v>
      </c>
      <c r="AM62" s="31">
        <v>2.3833333333333333</v>
      </c>
      <c r="AN62" s="31">
        <v>2.1999999999999997</v>
      </c>
      <c r="AO62" s="31">
        <v>2.0428571428571427</v>
      </c>
      <c r="AP62" s="22"/>
      <c r="AQ62" s="22"/>
      <c r="AR62" s="23"/>
      <c r="AS62" s="22"/>
      <c r="AT62" s="22"/>
      <c r="AU62" s="22"/>
      <c r="AV62" s="22"/>
      <c r="AW62" s="22"/>
    </row>
    <row r="63" spans="3:49" x14ac:dyDescent="0.2">
      <c r="C63" s="7"/>
      <c r="D63" s="7"/>
      <c r="E63" s="7"/>
      <c r="F63" s="7"/>
      <c r="G63" s="7"/>
      <c r="N63" s="22"/>
      <c r="O63" s="22">
        <v>5</v>
      </c>
      <c r="P63" s="23" t="s">
        <v>33</v>
      </c>
      <c r="Q63" s="31">
        <v>4.9400000000000004</v>
      </c>
      <c r="R63" s="31">
        <f t="shared" si="0"/>
        <v>4.4909090909090912</v>
      </c>
      <c r="S63" s="31">
        <f t="shared" si="1"/>
        <v>4.1166666666666671</v>
      </c>
      <c r="T63" s="31">
        <f t="shared" si="2"/>
        <v>3.8000000000000003</v>
      </c>
      <c r="U63" s="31">
        <f t="shared" si="3"/>
        <v>3.5285714285714289</v>
      </c>
      <c r="V63" s="31">
        <v>2.6</v>
      </c>
      <c r="W63" s="31">
        <f t="shared" si="4"/>
        <v>2.3636363636363633</v>
      </c>
      <c r="X63" s="31">
        <f t="shared" si="5"/>
        <v>2.166666666666667</v>
      </c>
      <c r="Y63" s="31">
        <f t="shared" si="6"/>
        <v>2</v>
      </c>
      <c r="Z63" s="31">
        <f t="shared" si="7"/>
        <v>1.8571428571428574</v>
      </c>
      <c r="AA63" s="22"/>
      <c r="AB63" s="22"/>
      <c r="AC63" s="22"/>
      <c r="AD63" s="22">
        <v>6</v>
      </c>
      <c r="AE63" s="22" t="s">
        <v>142</v>
      </c>
      <c r="AF63" s="31">
        <v>4.34</v>
      </c>
      <c r="AG63" s="31">
        <v>3.9454545454545449</v>
      </c>
      <c r="AH63" s="31">
        <v>3.6166666666666667</v>
      </c>
      <c r="AI63" s="31">
        <v>3.3384615384615381</v>
      </c>
      <c r="AJ63" s="31">
        <v>3.1</v>
      </c>
      <c r="AK63" s="31">
        <v>2.29</v>
      </c>
      <c r="AL63" s="31">
        <v>2.0818181818181816</v>
      </c>
      <c r="AM63" s="31">
        <v>1.9083333333333334</v>
      </c>
      <c r="AN63" s="31">
        <v>1.7615384615384615</v>
      </c>
      <c r="AO63" s="31">
        <v>1.6357142857142859</v>
      </c>
      <c r="AP63" s="22"/>
      <c r="AQ63" s="22"/>
      <c r="AR63" s="23"/>
      <c r="AS63" s="22"/>
      <c r="AT63" s="22"/>
      <c r="AU63" s="22"/>
      <c r="AV63" s="22"/>
      <c r="AW63" s="22"/>
    </row>
    <row r="64" spans="3:49" x14ac:dyDescent="0.2">
      <c r="C64" s="7"/>
      <c r="D64" s="7"/>
      <c r="E64" s="7"/>
      <c r="F64" s="7"/>
      <c r="G64" s="7"/>
      <c r="N64" s="22"/>
      <c r="O64" s="22">
        <v>6</v>
      </c>
      <c r="P64" s="23" t="s">
        <v>34</v>
      </c>
      <c r="Q64" s="31">
        <v>6.54</v>
      </c>
      <c r="R64" s="31">
        <f t="shared" si="0"/>
        <v>5.9454545454545453</v>
      </c>
      <c r="S64" s="31">
        <f t="shared" si="1"/>
        <v>5.45</v>
      </c>
      <c r="T64" s="31">
        <f t="shared" si="2"/>
        <v>5.0307692307692307</v>
      </c>
      <c r="U64" s="31">
        <f t="shared" si="3"/>
        <v>4.6714285714285717</v>
      </c>
      <c r="V64" s="31">
        <v>3.44</v>
      </c>
      <c r="W64" s="31">
        <f t="shared" si="4"/>
        <v>3.127272727272727</v>
      </c>
      <c r="X64" s="31">
        <f t="shared" si="5"/>
        <v>2.8666666666666667</v>
      </c>
      <c r="Y64" s="31">
        <f t="shared" si="6"/>
        <v>2.6461538461538461</v>
      </c>
      <c r="Z64" s="31">
        <f t="shared" si="7"/>
        <v>2.4571428571428573</v>
      </c>
      <c r="AA64" s="22"/>
      <c r="AB64" s="22"/>
      <c r="AC64" s="22"/>
      <c r="AD64" s="22">
        <v>7</v>
      </c>
      <c r="AE64" s="22" t="s">
        <v>118</v>
      </c>
      <c r="AF64" s="31">
        <v>4.9400000000000004</v>
      </c>
      <c r="AG64" s="31">
        <v>4.4909090909090912</v>
      </c>
      <c r="AH64" s="31">
        <v>4.1166666666666671</v>
      </c>
      <c r="AI64" s="31">
        <v>3.8000000000000003</v>
      </c>
      <c r="AJ64" s="31">
        <v>3.5285714285714289</v>
      </c>
      <c r="AK64" s="31">
        <v>2.6</v>
      </c>
      <c r="AL64" s="31">
        <v>2.3636363636363633</v>
      </c>
      <c r="AM64" s="31">
        <v>2.166666666666667</v>
      </c>
      <c r="AN64" s="31">
        <v>2</v>
      </c>
      <c r="AO64" s="31">
        <v>1.8571428571428574</v>
      </c>
      <c r="AP64" s="22"/>
      <c r="AQ64" s="22"/>
      <c r="AR64" s="22"/>
      <c r="AS64" s="22"/>
      <c r="AT64" s="22"/>
      <c r="AU64" s="22"/>
      <c r="AV64" s="22"/>
      <c r="AW64" s="22"/>
    </row>
    <row r="65" spans="3:49" x14ac:dyDescent="0.2">
      <c r="C65" s="7"/>
      <c r="D65" s="7"/>
      <c r="E65" s="7"/>
      <c r="F65" s="7"/>
      <c r="G65" s="7"/>
      <c r="N65" s="22"/>
      <c r="O65" s="22">
        <v>7</v>
      </c>
      <c r="P65" s="23" t="s">
        <v>35</v>
      </c>
      <c r="Q65" s="31">
        <v>6.54</v>
      </c>
      <c r="R65" s="31">
        <f t="shared" si="0"/>
        <v>5.9454545454545453</v>
      </c>
      <c r="S65" s="31">
        <f t="shared" si="1"/>
        <v>5.45</v>
      </c>
      <c r="T65" s="31">
        <f t="shared" si="2"/>
        <v>5.0307692307692307</v>
      </c>
      <c r="U65" s="31">
        <f t="shared" si="3"/>
        <v>4.6714285714285717</v>
      </c>
      <c r="V65" s="31">
        <v>3.44</v>
      </c>
      <c r="W65" s="31">
        <f t="shared" si="4"/>
        <v>3.127272727272727</v>
      </c>
      <c r="X65" s="31">
        <f t="shared" si="5"/>
        <v>2.8666666666666667</v>
      </c>
      <c r="Y65" s="31">
        <f t="shared" si="6"/>
        <v>2.6461538461538461</v>
      </c>
      <c r="Z65" s="31">
        <f t="shared" si="7"/>
        <v>2.4571428571428573</v>
      </c>
      <c r="AA65" s="22"/>
      <c r="AB65" s="22"/>
      <c r="AC65" s="22"/>
      <c r="AD65" s="22">
        <v>8</v>
      </c>
      <c r="AE65" s="22" t="s">
        <v>87</v>
      </c>
      <c r="AF65" s="31">
        <v>7.54</v>
      </c>
      <c r="AG65" s="31">
        <v>6.8545454545454536</v>
      </c>
      <c r="AH65" s="31">
        <v>6.2833333333333332</v>
      </c>
      <c r="AI65" s="31">
        <v>5.8</v>
      </c>
      <c r="AJ65" s="31">
        <v>5.3857142857142861</v>
      </c>
      <c r="AK65" s="31">
        <v>3.97</v>
      </c>
      <c r="AL65" s="31">
        <v>3.6090909090909089</v>
      </c>
      <c r="AM65" s="31">
        <v>3.3083333333333336</v>
      </c>
      <c r="AN65" s="31">
        <v>3.0538461538461541</v>
      </c>
      <c r="AO65" s="31">
        <v>2.8357142857142859</v>
      </c>
      <c r="AP65" s="22"/>
      <c r="AQ65" s="22"/>
      <c r="AR65" s="22"/>
      <c r="AS65" s="22"/>
      <c r="AT65" s="22"/>
      <c r="AU65" s="22"/>
      <c r="AV65" s="22"/>
      <c r="AW65" s="22"/>
    </row>
    <row r="66" spans="3:49" x14ac:dyDescent="0.2">
      <c r="C66" s="7"/>
      <c r="D66" s="7"/>
      <c r="E66" s="7"/>
      <c r="F66" s="7"/>
      <c r="G66" s="7"/>
      <c r="N66" s="22"/>
      <c r="O66" s="22">
        <v>8</v>
      </c>
      <c r="P66" s="23" t="s">
        <v>36</v>
      </c>
      <c r="Q66" s="31">
        <v>6.54</v>
      </c>
      <c r="R66" s="31">
        <f t="shared" si="0"/>
        <v>5.9454545454545453</v>
      </c>
      <c r="S66" s="31">
        <f t="shared" si="1"/>
        <v>5.45</v>
      </c>
      <c r="T66" s="31">
        <f t="shared" si="2"/>
        <v>5.0307692307692307</v>
      </c>
      <c r="U66" s="31">
        <f t="shared" si="3"/>
        <v>4.6714285714285717</v>
      </c>
      <c r="V66" s="31">
        <v>3.44</v>
      </c>
      <c r="W66" s="31">
        <f t="shared" si="4"/>
        <v>3.127272727272727</v>
      </c>
      <c r="X66" s="31">
        <f t="shared" si="5"/>
        <v>2.8666666666666667</v>
      </c>
      <c r="Y66" s="31">
        <f t="shared" si="6"/>
        <v>2.6461538461538461</v>
      </c>
      <c r="Z66" s="31">
        <f t="shared" si="7"/>
        <v>2.4571428571428573</v>
      </c>
      <c r="AA66" s="22"/>
      <c r="AB66" s="22"/>
      <c r="AC66" s="22"/>
      <c r="AD66" s="22">
        <v>9</v>
      </c>
      <c r="AE66" s="22" t="s">
        <v>113</v>
      </c>
      <c r="AF66" s="31">
        <v>4.9400000000000004</v>
      </c>
      <c r="AG66" s="31">
        <v>4.4909090909090912</v>
      </c>
      <c r="AH66" s="31">
        <v>4.1166666666666671</v>
      </c>
      <c r="AI66" s="31">
        <v>3.8000000000000003</v>
      </c>
      <c r="AJ66" s="31">
        <v>3.5285714285714289</v>
      </c>
      <c r="AK66" s="31">
        <v>2.6</v>
      </c>
      <c r="AL66" s="31">
        <v>2.3636363636363633</v>
      </c>
      <c r="AM66" s="31">
        <v>2.166666666666667</v>
      </c>
      <c r="AN66" s="31">
        <v>2</v>
      </c>
      <c r="AO66" s="31">
        <v>1.8571428571428574</v>
      </c>
      <c r="AP66" s="22"/>
      <c r="AQ66" s="22"/>
      <c r="AR66" s="22"/>
      <c r="AS66" s="22"/>
      <c r="AT66" s="22"/>
      <c r="AU66" s="22"/>
      <c r="AV66" s="22"/>
      <c r="AW66" s="22"/>
    </row>
    <row r="67" spans="3:49" x14ac:dyDescent="0.2">
      <c r="C67" s="7"/>
      <c r="D67" s="7"/>
      <c r="E67" s="7"/>
      <c r="F67" s="7"/>
      <c r="G67" s="7"/>
      <c r="N67" s="22"/>
      <c r="O67" s="22">
        <v>9</v>
      </c>
      <c r="P67" s="23" t="s">
        <v>37</v>
      </c>
      <c r="Q67" s="31">
        <v>4.83</v>
      </c>
      <c r="R67" s="31">
        <f t="shared" si="0"/>
        <v>4.3909090909090907</v>
      </c>
      <c r="S67" s="31">
        <f t="shared" si="1"/>
        <v>4.0250000000000004</v>
      </c>
      <c r="T67" s="31">
        <f t="shared" si="2"/>
        <v>3.7153846153846155</v>
      </c>
      <c r="U67" s="31">
        <f t="shared" si="3"/>
        <v>3.45</v>
      </c>
      <c r="V67" s="31">
        <v>2.54</v>
      </c>
      <c r="W67" s="31">
        <f t="shared" si="4"/>
        <v>2.3090909090909091</v>
      </c>
      <c r="X67" s="31">
        <f t="shared" si="5"/>
        <v>2.1166666666666667</v>
      </c>
      <c r="Y67" s="31">
        <f t="shared" si="6"/>
        <v>1.9538461538461538</v>
      </c>
      <c r="Z67" s="31">
        <f t="shared" si="7"/>
        <v>1.8142857142857145</v>
      </c>
      <c r="AA67" s="22"/>
      <c r="AB67" s="22"/>
      <c r="AC67" s="22"/>
      <c r="AD67" s="22">
        <v>10</v>
      </c>
      <c r="AE67" s="22" t="s">
        <v>84</v>
      </c>
      <c r="AF67" s="31">
        <v>4.29</v>
      </c>
      <c r="AG67" s="31">
        <v>3.9</v>
      </c>
      <c r="AH67" s="31">
        <v>3.5750000000000002</v>
      </c>
      <c r="AI67" s="31">
        <v>3.3</v>
      </c>
      <c r="AJ67" s="31">
        <v>3.0642857142857145</v>
      </c>
      <c r="AK67" s="31">
        <v>2.2599999999999998</v>
      </c>
      <c r="AL67" s="31">
        <v>2.0545454545454542</v>
      </c>
      <c r="AM67" s="31">
        <v>1.8833333333333333</v>
      </c>
      <c r="AN67" s="31">
        <v>1.7384615384615383</v>
      </c>
      <c r="AO67" s="31">
        <v>1.6142857142857143</v>
      </c>
      <c r="AP67" s="22"/>
      <c r="AQ67" s="22"/>
      <c r="AR67" s="22"/>
      <c r="AS67" s="22"/>
      <c r="AT67" s="22"/>
      <c r="AU67" s="22"/>
      <c r="AV67" s="22"/>
      <c r="AW67" s="22"/>
    </row>
    <row r="68" spans="3:49" x14ac:dyDescent="0.2">
      <c r="C68" s="7"/>
      <c r="D68" s="7"/>
      <c r="E68" s="7"/>
      <c r="F68" s="7"/>
      <c r="G68" s="7"/>
      <c r="N68" s="22"/>
      <c r="O68" s="22">
        <v>10</v>
      </c>
      <c r="P68" s="23" t="s">
        <v>38</v>
      </c>
      <c r="Q68" s="31">
        <v>4.34</v>
      </c>
      <c r="R68" s="31">
        <f t="shared" si="0"/>
        <v>3.9454545454545449</v>
      </c>
      <c r="S68" s="31">
        <f t="shared" si="1"/>
        <v>3.6166666666666667</v>
      </c>
      <c r="T68" s="31">
        <f t="shared" si="2"/>
        <v>3.3384615384615381</v>
      </c>
      <c r="U68" s="31">
        <f t="shared" si="3"/>
        <v>3.1</v>
      </c>
      <c r="V68" s="31">
        <v>2.29</v>
      </c>
      <c r="W68" s="31">
        <f t="shared" si="4"/>
        <v>2.0818181818181816</v>
      </c>
      <c r="X68" s="31">
        <f t="shared" si="5"/>
        <v>1.9083333333333334</v>
      </c>
      <c r="Y68" s="31">
        <f t="shared" si="6"/>
        <v>1.7615384615384615</v>
      </c>
      <c r="Z68" s="31">
        <f t="shared" si="7"/>
        <v>1.6357142857142859</v>
      </c>
      <c r="AA68" s="22"/>
      <c r="AB68" s="22"/>
      <c r="AC68" s="22"/>
      <c r="AD68" s="22">
        <v>11</v>
      </c>
      <c r="AE68" s="22" t="s">
        <v>62</v>
      </c>
      <c r="AF68" s="31">
        <v>5.43</v>
      </c>
      <c r="AG68" s="31">
        <v>4.9363636363636356</v>
      </c>
      <c r="AH68" s="31">
        <v>4.5250000000000004</v>
      </c>
      <c r="AI68" s="31">
        <v>4.1769230769230763</v>
      </c>
      <c r="AJ68" s="31">
        <v>3.8785714285714286</v>
      </c>
      <c r="AK68" s="31">
        <v>2.86</v>
      </c>
      <c r="AL68" s="31">
        <v>2.5999999999999996</v>
      </c>
      <c r="AM68" s="31">
        <v>2.3833333333333333</v>
      </c>
      <c r="AN68" s="31">
        <v>2.1999999999999997</v>
      </c>
      <c r="AO68" s="31">
        <v>2.0428571428571427</v>
      </c>
      <c r="AP68" s="22"/>
      <c r="AQ68" s="22"/>
      <c r="AR68" s="22"/>
      <c r="AS68" s="22"/>
      <c r="AT68" s="22"/>
      <c r="AU68" s="22"/>
      <c r="AV68" s="22"/>
      <c r="AW68" s="22"/>
    </row>
    <row r="69" spans="3:49" x14ac:dyDescent="0.2">
      <c r="C69" s="7"/>
      <c r="D69" s="7"/>
      <c r="E69" s="7"/>
      <c r="F69" s="7"/>
      <c r="G69" s="7"/>
      <c r="N69" s="22"/>
      <c r="O69" s="22">
        <v>11</v>
      </c>
      <c r="P69" s="23" t="s">
        <v>39</v>
      </c>
      <c r="Q69" s="31">
        <v>4.34</v>
      </c>
      <c r="R69" s="31">
        <f t="shared" si="0"/>
        <v>3.9454545454545449</v>
      </c>
      <c r="S69" s="31">
        <f t="shared" si="1"/>
        <v>3.6166666666666667</v>
      </c>
      <c r="T69" s="31">
        <f t="shared" si="2"/>
        <v>3.3384615384615381</v>
      </c>
      <c r="U69" s="31">
        <f t="shared" si="3"/>
        <v>3.1</v>
      </c>
      <c r="V69" s="31">
        <v>2.29</v>
      </c>
      <c r="W69" s="31">
        <f t="shared" si="4"/>
        <v>2.0818181818181816</v>
      </c>
      <c r="X69" s="31">
        <f t="shared" si="5"/>
        <v>1.9083333333333334</v>
      </c>
      <c r="Y69" s="31">
        <f t="shared" si="6"/>
        <v>1.7615384615384615</v>
      </c>
      <c r="Z69" s="31">
        <f t="shared" si="7"/>
        <v>1.6357142857142859</v>
      </c>
      <c r="AA69" s="22"/>
      <c r="AB69" s="22"/>
      <c r="AC69" s="22"/>
      <c r="AD69" s="22">
        <v>12</v>
      </c>
      <c r="AE69" s="22" t="s">
        <v>30</v>
      </c>
      <c r="AF69" s="31">
        <v>5.43</v>
      </c>
      <c r="AG69" s="31">
        <v>4.9363636363636356</v>
      </c>
      <c r="AH69" s="31">
        <v>4.5250000000000004</v>
      </c>
      <c r="AI69" s="31">
        <v>4.1769230769230763</v>
      </c>
      <c r="AJ69" s="31">
        <v>3.8785714285714286</v>
      </c>
      <c r="AK69" s="31">
        <v>2.86</v>
      </c>
      <c r="AL69" s="31">
        <v>2.5999999999999996</v>
      </c>
      <c r="AM69" s="31">
        <v>2.3833333333333333</v>
      </c>
      <c r="AN69" s="31">
        <v>2.1999999999999997</v>
      </c>
      <c r="AO69" s="31">
        <v>2.0428571428571427</v>
      </c>
      <c r="AP69" s="22"/>
      <c r="AQ69" s="22"/>
      <c r="AR69" s="22"/>
      <c r="AS69" s="22"/>
      <c r="AT69" s="22"/>
      <c r="AU69" s="22"/>
      <c r="AV69" s="22"/>
      <c r="AW69" s="22"/>
    </row>
    <row r="70" spans="3:49" x14ac:dyDescent="0.2">
      <c r="C70" s="7"/>
      <c r="D70" s="7"/>
      <c r="E70" s="7"/>
      <c r="F70" s="7"/>
      <c r="G70" s="7"/>
      <c r="N70" s="22"/>
      <c r="O70" s="22">
        <v>12</v>
      </c>
      <c r="P70" s="23" t="s">
        <v>40</v>
      </c>
      <c r="Q70" s="31">
        <v>5.43</v>
      </c>
      <c r="R70" s="31">
        <f t="shared" si="0"/>
        <v>4.9363636363636356</v>
      </c>
      <c r="S70" s="31">
        <f t="shared" si="1"/>
        <v>4.5250000000000004</v>
      </c>
      <c r="T70" s="31">
        <f t="shared" si="2"/>
        <v>4.1769230769230763</v>
      </c>
      <c r="U70" s="31">
        <f t="shared" si="3"/>
        <v>3.8785714285714286</v>
      </c>
      <c r="V70" s="31">
        <v>2.86</v>
      </c>
      <c r="W70" s="31">
        <f t="shared" si="4"/>
        <v>2.5999999999999996</v>
      </c>
      <c r="X70" s="31">
        <f t="shared" si="5"/>
        <v>2.3833333333333333</v>
      </c>
      <c r="Y70" s="31">
        <f t="shared" si="6"/>
        <v>2.1999999999999997</v>
      </c>
      <c r="Z70" s="31">
        <f t="shared" si="7"/>
        <v>2.0428571428571427</v>
      </c>
      <c r="AA70" s="22"/>
      <c r="AB70" s="22"/>
      <c r="AC70" s="22"/>
      <c r="AD70" s="22">
        <v>13</v>
      </c>
      <c r="AE70" s="22" t="s">
        <v>53</v>
      </c>
      <c r="AF70" s="31">
        <v>5.43</v>
      </c>
      <c r="AG70" s="31">
        <v>4.9363636363636356</v>
      </c>
      <c r="AH70" s="31">
        <v>4.5250000000000004</v>
      </c>
      <c r="AI70" s="31">
        <v>4.1769230769230763</v>
      </c>
      <c r="AJ70" s="31">
        <v>3.8785714285714286</v>
      </c>
      <c r="AK70" s="31">
        <v>2.86</v>
      </c>
      <c r="AL70" s="31">
        <v>2.5999999999999996</v>
      </c>
      <c r="AM70" s="31">
        <v>2.3833333333333333</v>
      </c>
      <c r="AN70" s="31">
        <v>2.1999999999999997</v>
      </c>
      <c r="AO70" s="31">
        <v>2.0428571428571427</v>
      </c>
      <c r="AP70" s="22"/>
      <c r="AQ70" s="22"/>
      <c r="AR70" s="22"/>
      <c r="AS70" s="22"/>
      <c r="AT70" s="22"/>
      <c r="AU70" s="22"/>
      <c r="AV70" s="22"/>
      <c r="AW70" s="22"/>
    </row>
    <row r="71" spans="3:49" x14ac:dyDescent="0.2">
      <c r="C71" s="7"/>
      <c r="D71" s="7"/>
      <c r="E71" s="7"/>
      <c r="F71" s="7"/>
      <c r="G71" s="7"/>
      <c r="N71" s="22"/>
      <c r="O71" s="22">
        <v>13</v>
      </c>
      <c r="P71" s="23" t="s">
        <v>41</v>
      </c>
      <c r="Q71" s="31">
        <v>4.9400000000000004</v>
      </c>
      <c r="R71" s="31">
        <f t="shared" si="0"/>
        <v>4.4909090909090912</v>
      </c>
      <c r="S71" s="31">
        <f t="shared" si="1"/>
        <v>4.1166666666666671</v>
      </c>
      <c r="T71" s="31">
        <f t="shared" si="2"/>
        <v>3.8000000000000003</v>
      </c>
      <c r="U71" s="31">
        <f t="shared" si="3"/>
        <v>3.5285714285714289</v>
      </c>
      <c r="V71" s="31">
        <v>2.6</v>
      </c>
      <c r="W71" s="31">
        <f t="shared" si="4"/>
        <v>2.3636363636363633</v>
      </c>
      <c r="X71" s="31">
        <f t="shared" si="5"/>
        <v>2.166666666666667</v>
      </c>
      <c r="Y71" s="31">
        <f t="shared" si="6"/>
        <v>2</v>
      </c>
      <c r="Z71" s="31">
        <f t="shared" si="7"/>
        <v>1.8571428571428574</v>
      </c>
      <c r="AA71" s="22"/>
      <c r="AB71" s="22"/>
      <c r="AC71" s="22"/>
      <c r="AD71" s="22">
        <v>14</v>
      </c>
      <c r="AE71" s="22" t="s">
        <v>37</v>
      </c>
      <c r="AF71" s="31">
        <v>4.83</v>
      </c>
      <c r="AG71" s="31">
        <v>4.3909090909090907</v>
      </c>
      <c r="AH71" s="31">
        <v>4.0250000000000004</v>
      </c>
      <c r="AI71" s="31">
        <v>3.7153846153846155</v>
      </c>
      <c r="AJ71" s="31">
        <v>3.45</v>
      </c>
      <c r="AK71" s="31">
        <v>2.54</v>
      </c>
      <c r="AL71" s="31">
        <v>2.3090909090909091</v>
      </c>
      <c r="AM71" s="31">
        <v>2.1166666666666667</v>
      </c>
      <c r="AN71" s="31">
        <v>1.9538461538461538</v>
      </c>
      <c r="AO71" s="31">
        <v>1.8142857142857145</v>
      </c>
      <c r="AP71" s="22"/>
      <c r="AQ71" s="22"/>
      <c r="AR71" s="22"/>
      <c r="AS71" s="22"/>
      <c r="AT71" s="22"/>
      <c r="AU71" s="22"/>
      <c r="AV71" s="22"/>
      <c r="AW71" s="22"/>
    </row>
    <row r="72" spans="3:49" x14ac:dyDescent="0.2">
      <c r="C72" s="7"/>
      <c r="D72" s="7"/>
      <c r="E72" s="7"/>
      <c r="F72" s="7"/>
      <c r="G72" s="7"/>
      <c r="N72" s="22"/>
      <c r="O72" s="22">
        <v>14</v>
      </c>
      <c r="P72" s="23" t="s">
        <v>42</v>
      </c>
      <c r="Q72" s="31">
        <v>4.9400000000000004</v>
      </c>
      <c r="R72" s="31">
        <f t="shared" si="0"/>
        <v>4.4909090909090912</v>
      </c>
      <c r="S72" s="31">
        <f t="shared" si="1"/>
        <v>4.1166666666666671</v>
      </c>
      <c r="T72" s="31">
        <f t="shared" si="2"/>
        <v>3.8000000000000003</v>
      </c>
      <c r="U72" s="31">
        <f t="shared" si="3"/>
        <v>3.5285714285714289</v>
      </c>
      <c r="V72" s="31">
        <v>2.6</v>
      </c>
      <c r="W72" s="31">
        <f t="shared" si="4"/>
        <v>2.3636363636363633</v>
      </c>
      <c r="X72" s="31">
        <f t="shared" si="5"/>
        <v>2.166666666666667</v>
      </c>
      <c r="Y72" s="31">
        <f t="shared" si="6"/>
        <v>2</v>
      </c>
      <c r="Z72" s="31">
        <f t="shared" si="7"/>
        <v>1.8571428571428574</v>
      </c>
      <c r="AA72" s="22"/>
      <c r="AB72" s="22"/>
      <c r="AC72" s="22"/>
      <c r="AD72" s="22">
        <v>15</v>
      </c>
      <c r="AE72" s="22" t="s">
        <v>120</v>
      </c>
      <c r="AF72" s="31">
        <v>6.39</v>
      </c>
      <c r="AG72" s="31">
        <v>5.8090909090909086</v>
      </c>
      <c r="AH72" s="31">
        <v>5.3250000000000002</v>
      </c>
      <c r="AI72" s="31">
        <v>4.9153846153846148</v>
      </c>
      <c r="AJ72" s="31">
        <v>4.5642857142857141</v>
      </c>
      <c r="AK72" s="31">
        <v>3.36</v>
      </c>
      <c r="AL72" s="31">
        <v>3.0545454545454542</v>
      </c>
      <c r="AM72" s="31">
        <v>2.8</v>
      </c>
      <c r="AN72" s="31">
        <v>2.5846153846153843</v>
      </c>
      <c r="AO72" s="31">
        <v>2.4</v>
      </c>
      <c r="AP72" s="22"/>
      <c r="AQ72" s="22"/>
      <c r="AR72" s="22"/>
      <c r="AS72" s="22"/>
      <c r="AT72" s="22"/>
      <c r="AU72" s="22"/>
      <c r="AV72" s="22"/>
      <c r="AW72" s="22"/>
    </row>
    <row r="73" spans="3:49" x14ac:dyDescent="0.2">
      <c r="C73" s="7"/>
      <c r="D73" s="7"/>
      <c r="E73" s="7"/>
      <c r="F73" s="7"/>
      <c r="G73" s="7"/>
      <c r="N73" s="22"/>
      <c r="O73" s="22">
        <v>15</v>
      </c>
      <c r="P73" s="23" t="s">
        <v>43</v>
      </c>
      <c r="Q73" s="31">
        <v>4.7</v>
      </c>
      <c r="R73" s="31">
        <f t="shared" si="0"/>
        <v>4.2727272727272725</v>
      </c>
      <c r="S73" s="31">
        <f t="shared" si="1"/>
        <v>3.916666666666667</v>
      </c>
      <c r="T73" s="31">
        <f t="shared" si="2"/>
        <v>3.6153846153846154</v>
      </c>
      <c r="U73" s="31">
        <f t="shared" si="3"/>
        <v>3.3571428571428577</v>
      </c>
      <c r="V73" s="31">
        <v>2.4700000000000002</v>
      </c>
      <c r="W73" s="31">
        <f t="shared" si="4"/>
        <v>2.2454545454545456</v>
      </c>
      <c r="X73" s="31">
        <f t="shared" si="5"/>
        <v>2.0583333333333336</v>
      </c>
      <c r="Y73" s="31">
        <f t="shared" si="6"/>
        <v>1.9000000000000001</v>
      </c>
      <c r="Z73" s="31">
        <f t="shared" si="7"/>
        <v>1.7642857142857145</v>
      </c>
      <c r="AA73" s="22"/>
      <c r="AB73" s="22"/>
      <c r="AC73" s="22"/>
      <c r="AD73" s="22">
        <v>16</v>
      </c>
      <c r="AE73" s="22" t="s">
        <v>55</v>
      </c>
      <c r="AF73" s="31">
        <v>5.43</v>
      </c>
      <c r="AG73" s="31">
        <v>4.9363636363636356</v>
      </c>
      <c r="AH73" s="31">
        <v>4.5250000000000004</v>
      </c>
      <c r="AI73" s="31">
        <v>4.1769230769230763</v>
      </c>
      <c r="AJ73" s="31">
        <v>3.8785714285714286</v>
      </c>
      <c r="AK73" s="31">
        <v>2.86</v>
      </c>
      <c r="AL73" s="31">
        <v>2.5999999999999996</v>
      </c>
      <c r="AM73" s="31">
        <v>2.3833333333333333</v>
      </c>
      <c r="AN73" s="31">
        <v>2.1999999999999997</v>
      </c>
      <c r="AO73" s="31">
        <v>2.0428571428571427</v>
      </c>
      <c r="AP73" s="22"/>
      <c r="AQ73" s="22"/>
      <c r="AR73" s="22"/>
      <c r="AS73" s="22"/>
      <c r="AT73" s="22"/>
      <c r="AU73" s="22"/>
      <c r="AV73" s="22"/>
      <c r="AW73" s="22"/>
    </row>
    <row r="74" spans="3:49" x14ac:dyDescent="0.2">
      <c r="C74" s="7"/>
      <c r="D74" s="7"/>
      <c r="E74" s="7"/>
      <c r="F74" s="7"/>
      <c r="G74" s="7"/>
      <c r="N74" s="22"/>
      <c r="O74" s="22">
        <v>16</v>
      </c>
      <c r="P74" s="23" t="s">
        <v>44</v>
      </c>
      <c r="Q74" s="31">
        <v>5.81</v>
      </c>
      <c r="R74" s="31">
        <f t="shared" si="0"/>
        <v>5.2818181818181813</v>
      </c>
      <c r="S74" s="31">
        <f t="shared" si="1"/>
        <v>4.8416666666666668</v>
      </c>
      <c r="T74" s="31">
        <f t="shared" si="2"/>
        <v>4.4692307692307685</v>
      </c>
      <c r="U74" s="31">
        <f t="shared" si="3"/>
        <v>4.1500000000000004</v>
      </c>
      <c r="V74" s="31">
        <v>3.06</v>
      </c>
      <c r="W74" s="31">
        <f t="shared" si="4"/>
        <v>2.7818181818181817</v>
      </c>
      <c r="X74" s="31">
        <f t="shared" si="5"/>
        <v>2.5500000000000003</v>
      </c>
      <c r="Y74" s="31">
        <f t="shared" si="6"/>
        <v>2.3538461538461539</v>
      </c>
      <c r="Z74" s="31">
        <f t="shared" si="7"/>
        <v>2.1857142857142859</v>
      </c>
      <c r="AA74" s="22"/>
      <c r="AB74" s="22"/>
      <c r="AC74" s="22"/>
      <c r="AD74" s="22">
        <v>17</v>
      </c>
      <c r="AE74" s="22" t="s">
        <v>39</v>
      </c>
      <c r="AF74" s="31">
        <v>4.34</v>
      </c>
      <c r="AG74" s="31">
        <v>3.9454545454545449</v>
      </c>
      <c r="AH74" s="31">
        <v>3.6166666666666667</v>
      </c>
      <c r="AI74" s="31">
        <v>3.3384615384615381</v>
      </c>
      <c r="AJ74" s="31">
        <v>3.1</v>
      </c>
      <c r="AK74" s="31">
        <v>2.29</v>
      </c>
      <c r="AL74" s="31">
        <v>2.0818181818181816</v>
      </c>
      <c r="AM74" s="31">
        <v>1.9083333333333334</v>
      </c>
      <c r="AN74" s="31">
        <v>1.7615384615384615</v>
      </c>
      <c r="AO74" s="31">
        <v>1.6357142857142859</v>
      </c>
      <c r="AP74" s="22"/>
      <c r="AQ74" s="22"/>
      <c r="AR74" s="22"/>
      <c r="AS74" s="22"/>
      <c r="AT74" s="22"/>
      <c r="AU74" s="22"/>
      <c r="AV74" s="22"/>
      <c r="AW74" s="22"/>
    </row>
    <row r="75" spans="3:49" x14ac:dyDescent="0.2">
      <c r="C75" s="7"/>
      <c r="D75" s="7"/>
      <c r="E75" s="7"/>
      <c r="F75" s="7"/>
      <c r="G75" s="7"/>
      <c r="N75" s="22"/>
      <c r="O75" s="22">
        <v>17</v>
      </c>
      <c r="P75" s="23" t="s">
        <v>45</v>
      </c>
      <c r="Q75" s="31">
        <v>4.9400000000000004</v>
      </c>
      <c r="R75" s="31">
        <f t="shared" si="0"/>
        <v>4.4909090909090912</v>
      </c>
      <c r="S75" s="31">
        <f t="shared" si="1"/>
        <v>4.1166666666666671</v>
      </c>
      <c r="T75" s="31">
        <f t="shared" si="2"/>
        <v>3.8000000000000003</v>
      </c>
      <c r="U75" s="31">
        <f t="shared" si="3"/>
        <v>3.5285714285714289</v>
      </c>
      <c r="V75" s="31">
        <v>2.6</v>
      </c>
      <c r="W75" s="31">
        <f t="shared" si="4"/>
        <v>2.3636363636363633</v>
      </c>
      <c r="X75" s="31">
        <f t="shared" si="5"/>
        <v>2.166666666666667</v>
      </c>
      <c r="Y75" s="31">
        <f t="shared" si="6"/>
        <v>2</v>
      </c>
      <c r="Z75" s="31">
        <f t="shared" si="7"/>
        <v>1.8571428571428574</v>
      </c>
      <c r="AA75" s="22"/>
      <c r="AB75" s="22"/>
      <c r="AC75" s="22"/>
      <c r="AD75" s="22">
        <v>18</v>
      </c>
      <c r="AE75" s="22" t="s">
        <v>123</v>
      </c>
      <c r="AF75" s="31">
        <v>4.34</v>
      </c>
      <c r="AG75" s="31">
        <v>3.9454545454545449</v>
      </c>
      <c r="AH75" s="31">
        <v>3.6166666666666667</v>
      </c>
      <c r="AI75" s="31">
        <v>3.3384615384615381</v>
      </c>
      <c r="AJ75" s="31">
        <v>3.1</v>
      </c>
      <c r="AK75" s="31">
        <v>2.29</v>
      </c>
      <c r="AL75" s="31">
        <v>2.0818181818181816</v>
      </c>
      <c r="AM75" s="31">
        <v>1.9083333333333334</v>
      </c>
      <c r="AN75" s="31">
        <v>1.7615384615384615</v>
      </c>
      <c r="AO75" s="31">
        <v>1.6357142857142859</v>
      </c>
      <c r="AP75" s="22"/>
      <c r="AQ75" s="22"/>
      <c r="AR75" s="22"/>
      <c r="AS75" s="22"/>
      <c r="AT75" s="22"/>
      <c r="AU75" s="22"/>
      <c r="AV75" s="22"/>
      <c r="AW75" s="22"/>
    </row>
    <row r="76" spans="3:49" x14ac:dyDescent="0.2">
      <c r="C76" s="7"/>
      <c r="D76" s="7"/>
      <c r="E76" s="7"/>
      <c r="F76" s="7"/>
      <c r="G76" s="7"/>
      <c r="N76" s="22"/>
      <c r="O76" s="22">
        <v>18</v>
      </c>
      <c r="P76" s="23" t="s">
        <v>46</v>
      </c>
      <c r="Q76" s="31">
        <v>4.9400000000000004</v>
      </c>
      <c r="R76" s="31">
        <f t="shared" si="0"/>
        <v>4.4909090909090912</v>
      </c>
      <c r="S76" s="31">
        <f t="shared" si="1"/>
        <v>4.1166666666666671</v>
      </c>
      <c r="T76" s="31">
        <f t="shared" si="2"/>
        <v>3.8000000000000003</v>
      </c>
      <c r="U76" s="31">
        <f t="shared" si="3"/>
        <v>3.5285714285714289</v>
      </c>
      <c r="V76" s="31">
        <v>2.6</v>
      </c>
      <c r="W76" s="31">
        <f t="shared" si="4"/>
        <v>2.3636363636363633</v>
      </c>
      <c r="X76" s="31">
        <f t="shared" si="5"/>
        <v>2.166666666666667</v>
      </c>
      <c r="Y76" s="31">
        <f t="shared" si="6"/>
        <v>2</v>
      </c>
      <c r="Z76" s="31">
        <f t="shared" si="7"/>
        <v>1.8571428571428574</v>
      </c>
      <c r="AA76" s="22"/>
      <c r="AB76" s="22"/>
      <c r="AC76" s="22"/>
      <c r="AD76" s="22">
        <v>19</v>
      </c>
      <c r="AE76" s="22" t="s">
        <v>136</v>
      </c>
      <c r="AF76" s="31">
        <v>4.34</v>
      </c>
      <c r="AG76" s="31">
        <v>3.9454545454545449</v>
      </c>
      <c r="AH76" s="31">
        <v>3.6166666666666667</v>
      </c>
      <c r="AI76" s="31">
        <v>3.3384615384615381</v>
      </c>
      <c r="AJ76" s="31">
        <v>3.1</v>
      </c>
      <c r="AK76" s="31">
        <v>2.29</v>
      </c>
      <c r="AL76" s="31">
        <v>2.0818181818181816</v>
      </c>
      <c r="AM76" s="31">
        <v>1.9083333333333334</v>
      </c>
      <c r="AN76" s="31">
        <v>1.7615384615384615</v>
      </c>
      <c r="AO76" s="31">
        <v>1.6357142857142859</v>
      </c>
      <c r="AP76" s="22"/>
      <c r="AQ76" s="22"/>
      <c r="AR76" s="22"/>
      <c r="AS76" s="22"/>
      <c r="AT76" s="22"/>
      <c r="AU76" s="22"/>
      <c r="AV76" s="22"/>
      <c r="AW76" s="22"/>
    </row>
    <row r="77" spans="3:49" x14ac:dyDescent="0.2">
      <c r="C77" s="7"/>
      <c r="D77" s="7"/>
      <c r="E77" s="7"/>
      <c r="F77" s="7"/>
      <c r="G77" s="7"/>
      <c r="N77" s="22"/>
      <c r="O77" s="22">
        <v>19</v>
      </c>
      <c r="P77" s="23" t="s">
        <v>47</v>
      </c>
      <c r="Q77" s="31">
        <v>6.03</v>
      </c>
      <c r="R77" s="31">
        <f t="shared" si="0"/>
        <v>5.4818181818181815</v>
      </c>
      <c r="S77" s="31">
        <f t="shared" si="1"/>
        <v>5.0250000000000004</v>
      </c>
      <c r="T77" s="31">
        <f t="shared" si="2"/>
        <v>4.6384615384615389</v>
      </c>
      <c r="U77" s="31">
        <f t="shared" si="3"/>
        <v>4.3071428571428578</v>
      </c>
      <c r="V77" s="31">
        <v>3.17</v>
      </c>
      <c r="W77" s="31">
        <f t="shared" si="4"/>
        <v>2.8818181818181814</v>
      </c>
      <c r="X77" s="31">
        <f t="shared" si="5"/>
        <v>2.6416666666666666</v>
      </c>
      <c r="Y77" s="31">
        <f t="shared" si="6"/>
        <v>2.4384615384615382</v>
      </c>
      <c r="Z77" s="31">
        <f t="shared" si="7"/>
        <v>2.2642857142857142</v>
      </c>
      <c r="AA77" s="22"/>
      <c r="AB77" s="22"/>
      <c r="AC77" s="22"/>
      <c r="AD77" s="22">
        <v>20</v>
      </c>
      <c r="AE77" s="22" t="s">
        <v>69</v>
      </c>
      <c r="AF77" s="31">
        <v>4.9400000000000004</v>
      </c>
      <c r="AG77" s="31">
        <v>4.4909090909090912</v>
      </c>
      <c r="AH77" s="31">
        <v>4.1166666666666671</v>
      </c>
      <c r="AI77" s="31">
        <v>3.8000000000000003</v>
      </c>
      <c r="AJ77" s="31">
        <v>3.5285714285714289</v>
      </c>
      <c r="AK77" s="31">
        <v>2.6</v>
      </c>
      <c r="AL77" s="31">
        <v>2.3636363636363633</v>
      </c>
      <c r="AM77" s="31">
        <v>2.166666666666667</v>
      </c>
      <c r="AN77" s="31">
        <v>2</v>
      </c>
      <c r="AO77" s="31">
        <v>1.8571428571428574</v>
      </c>
      <c r="AP77" s="22"/>
      <c r="AQ77" s="22"/>
      <c r="AR77" s="22"/>
      <c r="AS77" s="22"/>
      <c r="AT77" s="22"/>
      <c r="AU77" s="22"/>
      <c r="AV77" s="22"/>
      <c r="AW77" s="22"/>
    </row>
    <row r="78" spans="3:49" x14ac:dyDescent="0.2">
      <c r="C78" s="7"/>
      <c r="D78" s="7"/>
      <c r="E78" s="7"/>
      <c r="F78" s="7"/>
      <c r="G78" s="7"/>
      <c r="N78" s="22"/>
      <c r="O78" s="22">
        <v>20</v>
      </c>
      <c r="P78" s="23" t="s">
        <v>48</v>
      </c>
      <c r="Q78" s="31">
        <v>4.34</v>
      </c>
      <c r="R78" s="31">
        <f t="shared" si="0"/>
        <v>3.9454545454545449</v>
      </c>
      <c r="S78" s="31">
        <f t="shared" si="1"/>
        <v>3.6166666666666667</v>
      </c>
      <c r="T78" s="31">
        <f t="shared" si="2"/>
        <v>3.3384615384615381</v>
      </c>
      <c r="U78" s="31">
        <f t="shared" si="3"/>
        <v>3.1</v>
      </c>
      <c r="V78" s="31">
        <v>2.29</v>
      </c>
      <c r="W78" s="31">
        <f t="shared" si="4"/>
        <v>2.0818181818181816</v>
      </c>
      <c r="X78" s="31">
        <f t="shared" si="5"/>
        <v>1.9083333333333334</v>
      </c>
      <c r="Y78" s="31">
        <f t="shared" si="6"/>
        <v>1.7615384615384615</v>
      </c>
      <c r="Z78" s="31">
        <f t="shared" si="7"/>
        <v>1.6357142857142859</v>
      </c>
      <c r="AA78" s="22"/>
      <c r="AB78" s="22"/>
      <c r="AC78" s="22"/>
      <c r="AD78" s="22">
        <v>21</v>
      </c>
      <c r="AE78" s="22" t="s">
        <v>38</v>
      </c>
      <c r="AF78" s="31">
        <v>4.34</v>
      </c>
      <c r="AG78" s="31">
        <v>3.9454545454545449</v>
      </c>
      <c r="AH78" s="31">
        <v>3.6166666666666667</v>
      </c>
      <c r="AI78" s="31">
        <v>3.3384615384615381</v>
      </c>
      <c r="AJ78" s="31">
        <v>3.1</v>
      </c>
      <c r="AK78" s="31">
        <v>2.29</v>
      </c>
      <c r="AL78" s="31">
        <v>2.0818181818181816</v>
      </c>
      <c r="AM78" s="31">
        <v>1.9083333333333334</v>
      </c>
      <c r="AN78" s="31">
        <v>1.7615384615384615</v>
      </c>
      <c r="AO78" s="31">
        <v>1.6357142857142859</v>
      </c>
      <c r="AP78" s="22"/>
      <c r="AQ78" s="22"/>
      <c r="AR78" s="22"/>
      <c r="AS78" s="22"/>
      <c r="AT78" s="22"/>
      <c r="AU78" s="22"/>
      <c r="AV78" s="22"/>
      <c r="AW78" s="22"/>
    </row>
    <row r="79" spans="3:49" x14ac:dyDescent="0.2">
      <c r="C79" s="7"/>
      <c r="D79" s="7"/>
      <c r="E79" s="7"/>
      <c r="F79" s="7"/>
      <c r="G79" s="7"/>
      <c r="N79" s="22"/>
      <c r="O79" s="22">
        <v>21</v>
      </c>
      <c r="P79" s="23" t="s">
        <v>49</v>
      </c>
      <c r="Q79" s="31">
        <v>4.34</v>
      </c>
      <c r="R79" s="31">
        <f t="shared" si="0"/>
        <v>3.9454545454545449</v>
      </c>
      <c r="S79" s="31">
        <f t="shared" si="1"/>
        <v>3.6166666666666667</v>
      </c>
      <c r="T79" s="31">
        <f t="shared" si="2"/>
        <v>3.3384615384615381</v>
      </c>
      <c r="U79" s="31">
        <f t="shared" si="3"/>
        <v>3.1</v>
      </c>
      <c r="V79" s="31">
        <v>2.29</v>
      </c>
      <c r="W79" s="31">
        <f t="shared" si="4"/>
        <v>2.0818181818181816</v>
      </c>
      <c r="X79" s="31">
        <f t="shared" si="5"/>
        <v>1.9083333333333334</v>
      </c>
      <c r="Y79" s="31">
        <f t="shared" si="6"/>
        <v>1.7615384615384615</v>
      </c>
      <c r="Z79" s="31">
        <f t="shared" si="7"/>
        <v>1.6357142857142859</v>
      </c>
      <c r="AA79" s="22"/>
      <c r="AB79" s="22"/>
      <c r="AC79" s="22"/>
      <c r="AD79" s="22">
        <v>22</v>
      </c>
      <c r="AE79" s="22" t="s">
        <v>85</v>
      </c>
      <c r="AF79" s="31">
        <v>5.17</v>
      </c>
      <c r="AG79" s="31">
        <v>4.6999999999999993</v>
      </c>
      <c r="AH79" s="31">
        <v>4.3083333333333336</v>
      </c>
      <c r="AI79" s="31">
        <v>3.9769230769230766</v>
      </c>
      <c r="AJ79" s="31">
        <v>3.6928571428571431</v>
      </c>
      <c r="AK79" s="31">
        <v>2.72</v>
      </c>
      <c r="AL79" s="31">
        <v>2.4727272727272727</v>
      </c>
      <c r="AM79" s="31">
        <v>2.2666666666666671</v>
      </c>
      <c r="AN79" s="31">
        <v>2.0923076923076924</v>
      </c>
      <c r="AO79" s="31">
        <v>1.9428571428571431</v>
      </c>
      <c r="AP79" s="22"/>
      <c r="AQ79" s="22"/>
      <c r="AR79" s="22"/>
      <c r="AS79" s="22"/>
      <c r="AT79" s="22"/>
      <c r="AU79" s="22"/>
      <c r="AV79" s="22"/>
      <c r="AW79" s="22"/>
    </row>
    <row r="80" spans="3:49" x14ac:dyDescent="0.2">
      <c r="C80" s="7"/>
      <c r="D80" s="7"/>
      <c r="E80" s="7"/>
      <c r="F80" s="7"/>
      <c r="G80" s="7"/>
      <c r="N80" s="22"/>
      <c r="O80" s="22">
        <v>22</v>
      </c>
      <c r="P80" s="23" t="s">
        <v>50</v>
      </c>
      <c r="Q80" s="31">
        <v>5.43</v>
      </c>
      <c r="R80" s="31">
        <f t="shared" si="0"/>
        <v>4.9363636363636356</v>
      </c>
      <c r="S80" s="31">
        <f t="shared" si="1"/>
        <v>4.5250000000000004</v>
      </c>
      <c r="T80" s="31">
        <f t="shared" si="2"/>
        <v>4.1769230769230763</v>
      </c>
      <c r="U80" s="31">
        <f t="shared" si="3"/>
        <v>3.8785714285714286</v>
      </c>
      <c r="V80" s="31">
        <v>2.86</v>
      </c>
      <c r="W80" s="31">
        <f t="shared" si="4"/>
        <v>2.5999999999999996</v>
      </c>
      <c r="X80" s="31">
        <f t="shared" si="5"/>
        <v>2.3833333333333333</v>
      </c>
      <c r="Y80" s="31">
        <f t="shared" si="6"/>
        <v>2.1999999999999997</v>
      </c>
      <c r="Z80" s="31">
        <f t="shared" si="7"/>
        <v>2.0428571428571427</v>
      </c>
      <c r="AA80" s="22"/>
      <c r="AB80" s="22"/>
      <c r="AC80" s="22"/>
      <c r="AD80" s="22">
        <v>23</v>
      </c>
      <c r="AE80" s="22" t="s">
        <v>122</v>
      </c>
      <c r="AF80" s="31">
        <v>4.9400000000000004</v>
      </c>
      <c r="AG80" s="31">
        <v>4.4909090909090912</v>
      </c>
      <c r="AH80" s="31">
        <v>4.1166666666666671</v>
      </c>
      <c r="AI80" s="31">
        <v>3.8000000000000003</v>
      </c>
      <c r="AJ80" s="31">
        <v>3.5285714285714289</v>
      </c>
      <c r="AK80" s="31">
        <v>2.6</v>
      </c>
      <c r="AL80" s="31">
        <v>2.3636363636363633</v>
      </c>
      <c r="AM80" s="31">
        <v>2.166666666666667</v>
      </c>
      <c r="AN80" s="31">
        <v>2</v>
      </c>
      <c r="AO80" s="31">
        <v>1.8571428571428574</v>
      </c>
      <c r="AP80" s="22"/>
      <c r="AQ80" s="22"/>
      <c r="AR80" s="22"/>
      <c r="AS80" s="22"/>
      <c r="AT80" s="22"/>
      <c r="AU80" s="22"/>
      <c r="AV80" s="22"/>
      <c r="AW80" s="22"/>
    </row>
    <row r="81" spans="3:49" x14ac:dyDescent="0.2">
      <c r="C81" s="7"/>
      <c r="D81" s="7"/>
      <c r="E81" s="7"/>
      <c r="F81" s="7"/>
      <c r="G81" s="7"/>
      <c r="N81" s="22"/>
      <c r="O81" s="22">
        <v>23</v>
      </c>
      <c r="P81" s="23" t="s">
        <v>51</v>
      </c>
      <c r="Q81" s="31">
        <v>5.43</v>
      </c>
      <c r="R81" s="31">
        <f t="shared" si="0"/>
        <v>4.9363636363636356</v>
      </c>
      <c r="S81" s="31">
        <f t="shared" si="1"/>
        <v>4.5250000000000004</v>
      </c>
      <c r="T81" s="31">
        <f t="shared" si="2"/>
        <v>4.1769230769230763</v>
      </c>
      <c r="U81" s="31">
        <f t="shared" si="3"/>
        <v>3.8785714285714286</v>
      </c>
      <c r="V81" s="31">
        <v>2.86</v>
      </c>
      <c r="W81" s="31">
        <f t="shared" si="4"/>
        <v>2.5999999999999996</v>
      </c>
      <c r="X81" s="31">
        <f t="shared" si="5"/>
        <v>2.3833333333333333</v>
      </c>
      <c r="Y81" s="31">
        <f t="shared" si="6"/>
        <v>2.1999999999999997</v>
      </c>
      <c r="Z81" s="31">
        <f t="shared" si="7"/>
        <v>2.0428571428571427</v>
      </c>
      <c r="AA81" s="22"/>
      <c r="AB81" s="22"/>
      <c r="AC81" s="22"/>
      <c r="AD81" s="22">
        <v>24</v>
      </c>
      <c r="AE81" s="22" t="s">
        <v>54</v>
      </c>
      <c r="AF81" s="31">
        <v>6.39</v>
      </c>
      <c r="AG81" s="31">
        <v>5.8090909090909086</v>
      </c>
      <c r="AH81" s="31">
        <v>5.3250000000000002</v>
      </c>
      <c r="AI81" s="31">
        <v>4.9153846153846148</v>
      </c>
      <c r="AJ81" s="31">
        <v>4.5642857142857141</v>
      </c>
      <c r="AK81" s="31">
        <v>3.36</v>
      </c>
      <c r="AL81" s="31">
        <v>3.0545454545454542</v>
      </c>
      <c r="AM81" s="31">
        <v>2.8</v>
      </c>
      <c r="AN81" s="31">
        <v>2.5846153846153843</v>
      </c>
      <c r="AO81" s="31">
        <v>2.4</v>
      </c>
      <c r="AP81" s="22"/>
      <c r="AQ81" s="22"/>
      <c r="AR81" s="22"/>
      <c r="AS81" s="22"/>
      <c r="AT81" s="22"/>
      <c r="AU81" s="22"/>
      <c r="AV81" s="22"/>
      <c r="AW81" s="22"/>
    </row>
    <row r="82" spans="3:49" x14ac:dyDescent="0.2">
      <c r="C82" s="7"/>
      <c r="D82" s="7"/>
      <c r="E82" s="7"/>
      <c r="F82" s="7"/>
      <c r="G82" s="7"/>
      <c r="N82" s="22"/>
      <c r="O82" s="22">
        <v>24</v>
      </c>
      <c r="P82" s="23" t="s">
        <v>52</v>
      </c>
      <c r="Q82" s="31">
        <v>4.9400000000000004</v>
      </c>
      <c r="R82" s="31">
        <f t="shared" si="0"/>
        <v>4.4909090909090912</v>
      </c>
      <c r="S82" s="31">
        <f t="shared" si="1"/>
        <v>4.1166666666666671</v>
      </c>
      <c r="T82" s="31">
        <f t="shared" si="2"/>
        <v>3.8000000000000003</v>
      </c>
      <c r="U82" s="31">
        <f t="shared" si="3"/>
        <v>3.5285714285714289</v>
      </c>
      <c r="V82" s="31">
        <v>2.6</v>
      </c>
      <c r="W82" s="31">
        <f t="shared" si="4"/>
        <v>2.3636363636363633</v>
      </c>
      <c r="X82" s="31">
        <f t="shared" si="5"/>
        <v>2.166666666666667</v>
      </c>
      <c r="Y82" s="31">
        <f t="shared" si="6"/>
        <v>2</v>
      </c>
      <c r="Z82" s="31">
        <f t="shared" si="7"/>
        <v>1.8571428571428574</v>
      </c>
      <c r="AA82" s="22"/>
      <c r="AB82" s="22"/>
      <c r="AC82" s="22"/>
      <c r="AD82" s="22">
        <v>25</v>
      </c>
      <c r="AE82" s="22" t="s">
        <v>77</v>
      </c>
      <c r="AF82" s="31">
        <v>5.43</v>
      </c>
      <c r="AG82" s="31">
        <v>4.9363636363636356</v>
      </c>
      <c r="AH82" s="31">
        <v>4.5250000000000004</v>
      </c>
      <c r="AI82" s="31">
        <v>4.1769230769230763</v>
      </c>
      <c r="AJ82" s="31">
        <v>3.8785714285714286</v>
      </c>
      <c r="AK82" s="31">
        <v>2.86</v>
      </c>
      <c r="AL82" s="31">
        <v>2.5999999999999996</v>
      </c>
      <c r="AM82" s="31">
        <v>2.3833333333333333</v>
      </c>
      <c r="AN82" s="31">
        <v>2.1999999999999997</v>
      </c>
      <c r="AO82" s="31">
        <v>2.0428571428571427</v>
      </c>
      <c r="AP82" s="22"/>
      <c r="AQ82" s="22"/>
      <c r="AR82" s="22"/>
      <c r="AS82" s="22"/>
      <c r="AT82" s="22"/>
      <c r="AU82" s="22"/>
      <c r="AV82" s="22"/>
      <c r="AW82" s="22"/>
    </row>
    <row r="83" spans="3:49" x14ac:dyDescent="0.2">
      <c r="C83" s="7"/>
      <c r="D83" s="7"/>
      <c r="E83" s="7"/>
      <c r="F83" s="7"/>
      <c r="G83" s="7"/>
      <c r="N83" s="22"/>
      <c r="O83" s="22">
        <v>25</v>
      </c>
      <c r="P83" s="23" t="s">
        <v>53</v>
      </c>
      <c r="Q83" s="31">
        <v>5.43</v>
      </c>
      <c r="R83" s="31">
        <f t="shared" si="0"/>
        <v>4.9363636363636356</v>
      </c>
      <c r="S83" s="31">
        <f t="shared" si="1"/>
        <v>4.5250000000000004</v>
      </c>
      <c r="T83" s="31">
        <f t="shared" si="2"/>
        <v>4.1769230769230763</v>
      </c>
      <c r="U83" s="31">
        <f t="shared" si="3"/>
        <v>3.8785714285714286</v>
      </c>
      <c r="V83" s="31">
        <v>2.86</v>
      </c>
      <c r="W83" s="31">
        <f t="shared" si="4"/>
        <v>2.5999999999999996</v>
      </c>
      <c r="X83" s="31">
        <f t="shared" si="5"/>
        <v>2.3833333333333333</v>
      </c>
      <c r="Y83" s="31">
        <f t="shared" si="6"/>
        <v>2.1999999999999997</v>
      </c>
      <c r="Z83" s="31">
        <f t="shared" si="7"/>
        <v>2.0428571428571427</v>
      </c>
      <c r="AA83" s="22"/>
      <c r="AB83" s="22"/>
      <c r="AC83" s="22"/>
      <c r="AD83" s="22">
        <v>26</v>
      </c>
      <c r="AE83" s="22" t="s">
        <v>45</v>
      </c>
      <c r="AF83" s="31">
        <v>4.9400000000000004</v>
      </c>
      <c r="AG83" s="31">
        <v>4.4909090909090912</v>
      </c>
      <c r="AH83" s="31">
        <v>4.1166666666666671</v>
      </c>
      <c r="AI83" s="31">
        <v>3.8000000000000003</v>
      </c>
      <c r="AJ83" s="31">
        <v>3.5285714285714289</v>
      </c>
      <c r="AK83" s="31">
        <v>2.6</v>
      </c>
      <c r="AL83" s="31">
        <v>2.3636363636363633</v>
      </c>
      <c r="AM83" s="31">
        <v>2.166666666666667</v>
      </c>
      <c r="AN83" s="31">
        <v>2</v>
      </c>
      <c r="AO83" s="31">
        <v>1.8571428571428574</v>
      </c>
      <c r="AP83" s="22"/>
      <c r="AQ83" s="22"/>
      <c r="AR83" s="22"/>
      <c r="AS83" s="22"/>
      <c r="AT83" s="22"/>
      <c r="AU83" s="22"/>
      <c r="AV83" s="22"/>
      <c r="AW83" s="22"/>
    </row>
    <row r="84" spans="3:49" x14ac:dyDescent="0.2">
      <c r="C84" s="7"/>
      <c r="D84" s="7"/>
      <c r="E84" s="7"/>
      <c r="F84" s="7"/>
      <c r="G84" s="7"/>
      <c r="N84" s="22"/>
      <c r="O84" s="22">
        <v>26</v>
      </c>
      <c r="P84" s="23" t="s">
        <v>54</v>
      </c>
      <c r="Q84" s="31">
        <v>6.39</v>
      </c>
      <c r="R84" s="31">
        <f t="shared" si="0"/>
        <v>5.8090909090909086</v>
      </c>
      <c r="S84" s="31">
        <f t="shared" si="1"/>
        <v>5.3250000000000002</v>
      </c>
      <c r="T84" s="31">
        <f t="shared" si="2"/>
        <v>4.9153846153846148</v>
      </c>
      <c r="U84" s="31">
        <f t="shared" si="3"/>
        <v>4.5642857142857141</v>
      </c>
      <c r="V84" s="31">
        <v>3.36</v>
      </c>
      <c r="W84" s="31">
        <f t="shared" si="4"/>
        <v>3.0545454545454542</v>
      </c>
      <c r="X84" s="31">
        <f t="shared" si="5"/>
        <v>2.8</v>
      </c>
      <c r="Y84" s="31">
        <f t="shared" si="6"/>
        <v>2.5846153846153843</v>
      </c>
      <c r="Z84" s="31">
        <f t="shared" si="7"/>
        <v>2.4</v>
      </c>
      <c r="AA84" s="22"/>
      <c r="AB84" s="22"/>
      <c r="AC84" s="22"/>
      <c r="AD84" s="22">
        <v>27</v>
      </c>
      <c r="AE84" s="22" t="s">
        <v>134</v>
      </c>
      <c r="AF84" s="31">
        <v>4.34</v>
      </c>
      <c r="AG84" s="31">
        <v>3.9454545454545449</v>
      </c>
      <c r="AH84" s="31">
        <v>3.6166666666666667</v>
      </c>
      <c r="AI84" s="31">
        <v>3.3384615384615381</v>
      </c>
      <c r="AJ84" s="31">
        <v>3.1</v>
      </c>
      <c r="AK84" s="31">
        <v>2.29</v>
      </c>
      <c r="AL84" s="31">
        <v>2.0818181818181816</v>
      </c>
      <c r="AM84" s="31">
        <v>1.9083333333333334</v>
      </c>
      <c r="AN84" s="31">
        <v>1.7615384615384615</v>
      </c>
      <c r="AO84" s="31">
        <v>1.6357142857142859</v>
      </c>
      <c r="AP84" s="22"/>
      <c r="AQ84" s="22"/>
      <c r="AR84" s="22"/>
      <c r="AS84" s="22"/>
      <c r="AT84" s="22"/>
      <c r="AU84" s="22"/>
      <c r="AV84" s="22"/>
      <c r="AW84" s="22"/>
    </row>
    <row r="85" spans="3:49" x14ac:dyDescent="0.2">
      <c r="C85" s="7"/>
      <c r="D85" s="7"/>
      <c r="E85" s="7"/>
      <c r="F85" s="7"/>
      <c r="G85" s="7"/>
      <c r="N85" s="22"/>
      <c r="O85" s="22">
        <v>27</v>
      </c>
      <c r="P85" s="23" t="s">
        <v>55</v>
      </c>
      <c r="Q85" s="31">
        <v>5.43</v>
      </c>
      <c r="R85" s="31">
        <f t="shared" si="0"/>
        <v>4.9363636363636356</v>
      </c>
      <c r="S85" s="31">
        <f t="shared" si="1"/>
        <v>4.5250000000000004</v>
      </c>
      <c r="T85" s="31">
        <f t="shared" si="2"/>
        <v>4.1769230769230763</v>
      </c>
      <c r="U85" s="31">
        <f t="shared" si="3"/>
        <v>3.8785714285714286</v>
      </c>
      <c r="V85" s="31">
        <v>2.86</v>
      </c>
      <c r="W85" s="31">
        <f t="shared" si="4"/>
        <v>2.5999999999999996</v>
      </c>
      <c r="X85" s="31">
        <f t="shared" si="5"/>
        <v>2.3833333333333333</v>
      </c>
      <c r="Y85" s="31">
        <f t="shared" si="6"/>
        <v>2.1999999999999997</v>
      </c>
      <c r="Z85" s="31">
        <f t="shared" si="7"/>
        <v>2.0428571428571427</v>
      </c>
      <c r="AA85" s="22"/>
      <c r="AB85" s="22"/>
      <c r="AC85" s="22"/>
      <c r="AD85" s="22">
        <v>28</v>
      </c>
      <c r="AE85" s="22" t="s">
        <v>48</v>
      </c>
      <c r="AF85" s="31">
        <v>4.34</v>
      </c>
      <c r="AG85" s="31">
        <v>3.9454545454545449</v>
      </c>
      <c r="AH85" s="31">
        <v>3.6166666666666667</v>
      </c>
      <c r="AI85" s="31">
        <v>3.3384615384615381</v>
      </c>
      <c r="AJ85" s="31">
        <v>3.1</v>
      </c>
      <c r="AK85" s="31">
        <v>2.29</v>
      </c>
      <c r="AL85" s="31">
        <v>2.0818181818181816</v>
      </c>
      <c r="AM85" s="31">
        <v>1.9083333333333334</v>
      </c>
      <c r="AN85" s="31">
        <v>1.7615384615384615</v>
      </c>
      <c r="AO85" s="31">
        <v>1.6357142857142859</v>
      </c>
      <c r="AP85" s="22"/>
      <c r="AQ85" s="22"/>
      <c r="AR85" s="22"/>
      <c r="AS85" s="22"/>
      <c r="AT85" s="22"/>
      <c r="AU85" s="22"/>
      <c r="AV85" s="22"/>
      <c r="AW85" s="22"/>
    </row>
    <row r="86" spans="3:49" x14ac:dyDescent="0.2">
      <c r="C86" s="7"/>
      <c r="D86" s="7"/>
      <c r="E86" s="7"/>
      <c r="F86" s="7"/>
      <c r="G86" s="7"/>
      <c r="N86" s="22"/>
      <c r="O86" s="22">
        <v>28</v>
      </c>
      <c r="P86" s="23" t="s">
        <v>56</v>
      </c>
      <c r="Q86" s="31">
        <v>6.03</v>
      </c>
      <c r="R86" s="31">
        <f t="shared" si="0"/>
        <v>5.4818181818181815</v>
      </c>
      <c r="S86" s="31">
        <f t="shared" si="1"/>
        <v>5.0250000000000004</v>
      </c>
      <c r="T86" s="31">
        <f t="shared" si="2"/>
        <v>4.6384615384615389</v>
      </c>
      <c r="U86" s="31">
        <f t="shared" si="3"/>
        <v>4.3071428571428578</v>
      </c>
      <c r="V86" s="31">
        <v>3.17</v>
      </c>
      <c r="W86" s="31">
        <f t="shared" si="4"/>
        <v>2.8818181818181814</v>
      </c>
      <c r="X86" s="31">
        <f t="shared" si="5"/>
        <v>2.6416666666666666</v>
      </c>
      <c r="Y86" s="31">
        <f t="shared" si="6"/>
        <v>2.4384615384615382</v>
      </c>
      <c r="Z86" s="31">
        <f t="shared" si="7"/>
        <v>2.2642857142857142</v>
      </c>
      <c r="AA86" s="22"/>
      <c r="AB86" s="22"/>
      <c r="AC86" s="22"/>
      <c r="AD86" s="22">
        <v>29</v>
      </c>
      <c r="AE86" s="22" t="s">
        <v>143</v>
      </c>
      <c r="AF86" s="31">
        <v>3.34</v>
      </c>
      <c r="AG86" s="31">
        <v>3.0363636363636362</v>
      </c>
      <c r="AH86" s="31">
        <v>2.7833333333333332</v>
      </c>
      <c r="AI86" s="31">
        <v>2.569230769230769</v>
      </c>
      <c r="AJ86" s="31">
        <v>2.3857142857142857</v>
      </c>
      <c r="AK86" s="31">
        <v>1.76</v>
      </c>
      <c r="AL86" s="31">
        <v>1.5999999999999999</v>
      </c>
      <c r="AM86" s="31">
        <v>1.4666666666666668</v>
      </c>
      <c r="AN86" s="31">
        <v>1.3538461538461537</v>
      </c>
      <c r="AO86" s="31">
        <v>1.2571428571428573</v>
      </c>
      <c r="AP86" s="22"/>
      <c r="AQ86" s="22"/>
      <c r="AR86" s="22"/>
      <c r="AS86" s="22"/>
      <c r="AT86" s="22"/>
      <c r="AU86" s="22"/>
      <c r="AV86" s="22"/>
      <c r="AW86" s="22"/>
    </row>
    <row r="87" spans="3:49" x14ac:dyDescent="0.2">
      <c r="C87" s="7"/>
      <c r="D87" s="7"/>
      <c r="E87" s="7"/>
      <c r="F87" s="7"/>
      <c r="G87" s="7"/>
      <c r="N87" s="22"/>
      <c r="O87" s="22">
        <v>29</v>
      </c>
      <c r="P87" s="23" t="s">
        <v>57</v>
      </c>
      <c r="Q87" s="31">
        <v>4.9400000000000004</v>
      </c>
      <c r="R87" s="31">
        <f t="shared" si="0"/>
        <v>4.4909090909090912</v>
      </c>
      <c r="S87" s="31">
        <f t="shared" si="1"/>
        <v>4.1166666666666671</v>
      </c>
      <c r="T87" s="31">
        <f t="shared" si="2"/>
        <v>3.8000000000000003</v>
      </c>
      <c r="U87" s="31">
        <f t="shared" si="3"/>
        <v>3.5285714285714289</v>
      </c>
      <c r="V87" s="31">
        <v>2.6</v>
      </c>
      <c r="W87" s="31">
        <f t="shared" si="4"/>
        <v>2.3636363636363633</v>
      </c>
      <c r="X87" s="31">
        <f t="shared" si="5"/>
        <v>2.166666666666667</v>
      </c>
      <c r="Y87" s="31">
        <f t="shared" si="6"/>
        <v>2</v>
      </c>
      <c r="Z87" s="31">
        <f t="shared" si="7"/>
        <v>1.8571428571428574</v>
      </c>
      <c r="AA87" s="22"/>
      <c r="AB87" s="22"/>
      <c r="AC87" s="22"/>
      <c r="AD87" s="22">
        <v>30</v>
      </c>
      <c r="AE87" s="22" t="s">
        <v>126</v>
      </c>
      <c r="AF87" s="31">
        <v>5.43</v>
      </c>
      <c r="AG87" s="31">
        <v>4.9363636363636356</v>
      </c>
      <c r="AH87" s="31">
        <v>4.5250000000000004</v>
      </c>
      <c r="AI87" s="31">
        <v>4.1769230769230763</v>
      </c>
      <c r="AJ87" s="31">
        <v>3.8785714285714286</v>
      </c>
      <c r="AK87" s="31">
        <v>2.86</v>
      </c>
      <c r="AL87" s="31">
        <v>2.5999999999999996</v>
      </c>
      <c r="AM87" s="31">
        <v>2.3833333333333333</v>
      </c>
      <c r="AN87" s="31">
        <v>2.1999999999999997</v>
      </c>
      <c r="AO87" s="31">
        <v>2.0428571428571427</v>
      </c>
      <c r="AP87" s="22"/>
      <c r="AQ87" s="22"/>
      <c r="AR87" s="22"/>
      <c r="AS87" s="22"/>
      <c r="AT87" s="22"/>
      <c r="AU87" s="22"/>
      <c r="AV87" s="22"/>
      <c r="AW87" s="22"/>
    </row>
    <row r="88" spans="3:49" x14ac:dyDescent="0.2">
      <c r="C88" s="7"/>
      <c r="D88" s="7"/>
      <c r="E88" s="7"/>
      <c r="F88" s="7"/>
      <c r="G88" s="7"/>
      <c r="N88" s="22"/>
      <c r="O88" s="22">
        <v>30</v>
      </c>
      <c r="P88" s="23" t="s">
        <v>58</v>
      </c>
      <c r="Q88" s="31">
        <v>5.43</v>
      </c>
      <c r="R88" s="31">
        <f t="shared" si="0"/>
        <v>4.9363636363636356</v>
      </c>
      <c r="S88" s="31">
        <f t="shared" si="1"/>
        <v>4.5250000000000004</v>
      </c>
      <c r="T88" s="31">
        <f t="shared" si="2"/>
        <v>4.1769230769230763</v>
      </c>
      <c r="U88" s="31">
        <f t="shared" si="3"/>
        <v>3.8785714285714286</v>
      </c>
      <c r="V88" s="31">
        <v>2.86</v>
      </c>
      <c r="W88" s="31">
        <f t="shared" si="4"/>
        <v>2.5999999999999996</v>
      </c>
      <c r="X88" s="31">
        <f t="shared" si="5"/>
        <v>2.3833333333333333</v>
      </c>
      <c r="Y88" s="31">
        <f t="shared" si="6"/>
        <v>2.1999999999999997</v>
      </c>
      <c r="Z88" s="31">
        <f t="shared" si="7"/>
        <v>2.0428571428571427</v>
      </c>
      <c r="AA88" s="22"/>
      <c r="AB88" s="22"/>
      <c r="AC88" s="22"/>
      <c r="AD88" s="22">
        <v>31</v>
      </c>
      <c r="AE88" s="22" t="s">
        <v>88</v>
      </c>
      <c r="AF88" s="31">
        <v>7.54</v>
      </c>
      <c r="AG88" s="31">
        <v>6.8545454545454536</v>
      </c>
      <c r="AH88" s="31">
        <v>6.2833333333333332</v>
      </c>
      <c r="AI88" s="31">
        <v>5.8</v>
      </c>
      <c r="AJ88" s="31">
        <v>5.3857142857142861</v>
      </c>
      <c r="AK88" s="31">
        <v>3.97</v>
      </c>
      <c r="AL88" s="31">
        <v>3.6090909090909089</v>
      </c>
      <c r="AM88" s="31">
        <v>3.3083333333333336</v>
      </c>
      <c r="AN88" s="31">
        <v>3.0538461538461541</v>
      </c>
      <c r="AO88" s="31">
        <v>2.8357142857142859</v>
      </c>
      <c r="AP88" s="22"/>
      <c r="AQ88" s="22"/>
      <c r="AR88" s="22"/>
      <c r="AS88" s="22"/>
      <c r="AT88" s="22"/>
      <c r="AU88" s="22"/>
      <c r="AV88" s="22"/>
      <c r="AW88" s="22"/>
    </row>
    <row r="89" spans="3:49" x14ac:dyDescent="0.2">
      <c r="C89" s="7"/>
      <c r="D89" s="7"/>
      <c r="E89" s="7"/>
      <c r="F89" s="7"/>
      <c r="G89" s="7"/>
      <c r="N89" s="22"/>
      <c r="O89" s="22">
        <v>31</v>
      </c>
      <c r="P89" s="23" t="s">
        <v>59</v>
      </c>
      <c r="Q89" s="31">
        <v>6.03</v>
      </c>
      <c r="R89" s="31">
        <f t="shared" si="0"/>
        <v>5.4818181818181815</v>
      </c>
      <c r="S89" s="31">
        <f t="shared" si="1"/>
        <v>5.0250000000000004</v>
      </c>
      <c r="T89" s="31">
        <f t="shared" si="2"/>
        <v>4.6384615384615389</v>
      </c>
      <c r="U89" s="31">
        <f t="shared" si="3"/>
        <v>4.3071428571428578</v>
      </c>
      <c r="V89" s="31">
        <v>3.17</v>
      </c>
      <c r="W89" s="31">
        <f t="shared" si="4"/>
        <v>2.8818181818181814</v>
      </c>
      <c r="X89" s="31">
        <f t="shared" si="5"/>
        <v>2.6416666666666666</v>
      </c>
      <c r="Y89" s="31">
        <f t="shared" si="6"/>
        <v>2.4384615384615382</v>
      </c>
      <c r="Z89" s="31">
        <f t="shared" si="7"/>
        <v>2.2642857142857142</v>
      </c>
      <c r="AA89" s="22"/>
      <c r="AB89" s="22"/>
      <c r="AC89" s="22"/>
      <c r="AD89" s="22">
        <v>32</v>
      </c>
      <c r="AE89" s="22" t="s">
        <v>121</v>
      </c>
      <c r="AF89" s="31">
        <v>6.39</v>
      </c>
      <c r="AG89" s="31">
        <v>5.8090909090909086</v>
      </c>
      <c r="AH89" s="31">
        <v>5.3250000000000002</v>
      </c>
      <c r="AI89" s="31">
        <v>4.9153846153846148</v>
      </c>
      <c r="AJ89" s="31">
        <v>4.5642857142857141</v>
      </c>
      <c r="AK89" s="31">
        <v>3.36</v>
      </c>
      <c r="AL89" s="31">
        <v>3.0545454545454542</v>
      </c>
      <c r="AM89" s="31">
        <v>2.8</v>
      </c>
      <c r="AN89" s="31">
        <v>2.5846153846153843</v>
      </c>
      <c r="AO89" s="31">
        <v>2.4</v>
      </c>
      <c r="AP89" s="22"/>
      <c r="AQ89" s="22"/>
      <c r="AR89" s="22"/>
      <c r="AS89" s="22"/>
      <c r="AT89" s="22"/>
      <c r="AU89" s="22"/>
      <c r="AV89" s="22"/>
      <c r="AW89" s="22"/>
    </row>
    <row r="90" spans="3:49" x14ac:dyDescent="0.2">
      <c r="C90" s="7"/>
      <c r="D90" s="7"/>
      <c r="E90" s="7"/>
      <c r="F90" s="7"/>
      <c r="G90" s="7"/>
      <c r="N90" s="22"/>
      <c r="O90" s="22">
        <v>32</v>
      </c>
      <c r="P90" s="23" t="s">
        <v>60</v>
      </c>
      <c r="Q90" s="31">
        <v>3.66</v>
      </c>
      <c r="R90" s="31">
        <f t="shared" si="0"/>
        <v>3.3272727272727272</v>
      </c>
      <c r="S90" s="31">
        <f t="shared" si="1"/>
        <v>3.0500000000000003</v>
      </c>
      <c r="T90" s="31">
        <f t="shared" si="2"/>
        <v>2.8153846153846156</v>
      </c>
      <c r="U90" s="31">
        <f t="shared" si="3"/>
        <v>2.6142857142857148</v>
      </c>
      <c r="V90" s="31">
        <v>1.92</v>
      </c>
      <c r="W90" s="31">
        <f t="shared" si="4"/>
        <v>1.7454545454545451</v>
      </c>
      <c r="X90" s="31">
        <f t="shared" si="5"/>
        <v>1.6</v>
      </c>
      <c r="Y90" s="31">
        <f t="shared" si="6"/>
        <v>1.4769230769230768</v>
      </c>
      <c r="Z90" s="31">
        <f t="shared" si="7"/>
        <v>1.3714285714285714</v>
      </c>
      <c r="AA90" s="22"/>
      <c r="AB90" s="22"/>
      <c r="AC90" s="22"/>
      <c r="AD90" s="22">
        <v>33</v>
      </c>
      <c r="AE90" s="22" t="s">
        <v>57</v>
      </c>
      <c r="AF90" s="31">
        <v>4.9400000000000004</v>
      </c>
      <c r="AG90" s="31">
        <v>4.4909090909090912</v>
      </c>
      <c r="AH90" s="31">
        <v>4.1166666666666671</v>
      </c>
      <c r="AI90" s="31">
        <v>3.8000000000000003</v>
      </c>
      <c r="AJ90" s="31">
        <v>3.5285714285714289</v>
      </c>
      <c r="AK90" s="31">
        <v>2.6</v>
      </c>
      <c r="AL90" s="31">
        <v>2.3636363636363633</v>
      </c>
      <c r="AM90" s="31">
        <v>2.166666666666667</v>
      </c>
      <c r="AN90" s="31">
        <v>2</v>
      </c>
      <c r="AO90" s="31">
        <v>1.8571428571428574</v>
      </c>
      <c r="AP90" s="22"/>
      <c r="AQ90" s="22"/>
      <c r="AR90" s="22"/>
      <c r="AS90" s="22"/>
      <c r="AT90" s="22"/>
      <c r="AU90" s="22"/>
      <c r="AV90" s="22"/>
      <c r="AW90" s="22"/>
    </row>
    <row r="91" spans="3:49" x14ac:dyDescent="0.2">
      <c r="C91" s="7"/>
      <c r="D91" s="7"/>
      <c r="E91" s="7"/>
      <c r="F91" s="7"/>
      <c r="G91" s="7"/>
      <c r="N91" s="22"/>
      <c r="O91" s="22">
        <v>33</v>
      </c>
      <c r="P91" s="23" t="s">
        <v>61</v>
      </c>
      <c r="Q91" s="31">
        <v>3.66</v>
      </c>
      <c r="R91" s="31">
        <f t="shared" si="0"/>
        <v>3.3272727272727272</v>
      </c>
      <c r="S91" s="31">
        <f t="shared" si="1"/>
        <v>3.0500000000000003</v>
      </c>
      <c r="T91" s="31">
        <f t="shared" si="2"/>
        <v>2.8153846153846156</v>
      </c>
      <c r="U91" s="31">
        <f t="shared" si="3"/>
        <v>2.6142857142857148</v>
      </c>
      <c r="V91" s="31">
        <v>1.92</v>
      </c>
      <c r="W91" s="31">
        <f t="shared" si="4"/>
        <v>1.7454545454545451</v>
      </c>
      <c r="X91" s="31">
        <f t="shared" si="5"/>
        <v>1.6</v>
      </c>
      <c r="Y91" s="31">
        <f t="shared" si="6"/>
        <v>1.4769230769230768</v>
      </c>
      <c r="Z91" s="31">
        <f t="shared" si="7"/>
        <v>1.3714285714285714</v>
      </c>
      <c r="AA91" s="22"/>
      <c r="AB91" s="22"/>
      <c r="AC91" s="22"/>
      <c r="AD91" s="22">
        <v>34</v>
      </c>
      <c r="AE91" s="22" t="s">
        <v>46</v>
      </c>
      <c r="AF91" s="31">
        <v>4.9400000000000004</v>
      </c>
      <c r="AG91" s="31">
        <v>4.4909090909090912</v>
      </c>
      <c r="AH91" s="31">
        <v>4.1166666666666671</v>
      </c>
      <c r="AI91" s="31">
        <v>3.8000000000000003</v>
      </c>
      <c r="AJ91" s="31">
        <v>3.5285714285714289</v>
      </c>
      <c r="AK91" s="31">
        <v>2.6</v>
      </c>
      <c r="AL91" s="31">
        <v>2.3636363636363633</v>
      </c>
      <c r="AM91" s="31">
        <v>2.166666666666667</v>
      </c>
      <c r="AN91" s="31">
        <v>2</v>
      </c>
      <c r="AO91" s="31">
        <v>1.8571428571428574</v>
      </c>
      <c r="AP91" s="22"/>
      <c r="AQ91" s="22"/>
      <c r="AR91" s="22"/>
      <c r="AS91" s="22"/>
      <c r="AT91" s="22"/>
      <c r="AU91" s="22"/>
      <c r="AV91" s="22"/>
      <c r="AW91" s="22"/>
    </row>
    <row r="92" spans="3:49" x14ac:dyDescent="0.2">
      <c r="C92" s="7"/>
      <c r="D92" s="7"/>
      <c r="E92" s="7"/>
      <c r="F92" s="7"/>
      <c r="G92" s="7"/>
      <c r="N92" s="22"/>
      <c r="O92" s="22">
        <v>34</v>
      </c>
      <c r="P92" s="23" t="s">
        <v>62</v>
      </c>
      <c r="Q92" s="31">
        <v>5.43</v>
      </c>
      <c r="R92" s="31">
        <f t="shared" si="0"/>
        <v>4.9363636363636356</v>
      </c>
      <c r="S92" s="31">
        <f t="shared" si="1"/>
        <v>4.5250000000000004</v>
      </c>
      <c r="T92" s="31">
        <f t="shared" si="2"/>
        <v>4.1769230769230763</v>
      </c>
      <c r="U92" s="31">
        <f t="shared" si="3"/>
        <v>3.8785714285714286</v>
      </c>
      <c r="V92" s="31">
        <v>2.86</v>
      </c>
      <c r="W92" s="31">
        <f t="shared" si="4"/>
        <v>2.5999999999999996</v>
      </c>
      <c r="X92" s="31">
        <f t="shared" si="5"/>
        <v>2.3833333333333333</v>
      </c>
      <c r="Y92" s="31">
        <f t="shared" si="6"/>
        <v>2.1999999999999997</v>
      </c>
      <c r="Z92" s="31">
        <f t="shared" si="7"/>
        <v>2.0428571428571427</v>
      </c>
      <c r="AA92" s="22"/>
      <c r="AB92" s="22"/>
      <c r="AC92" s="22"/>
      <c r="AD92" s="22">
        <v>35</v>
      </c>
      <c r="AE92" s="22" t="s">
        <v>98</v>
      </c>
      <c r="AF92" s="31">
        <v>6.39</v>
      </c>
      <c r="AG92" s="31">
        <v>5.8090909090909086</v>
      </c>
      <c r="AH92" s="31">
        <v>5.3250000000000002</v>
      </c>
      <c r="AI92" s="31">
        <v>4.9153846153846148</v>
      </c>
      <c r="AJ92" s="31">
        <v>4.5642857142857141</v>
      </c>
      <c r="AK92" s="31">
        <v>3.36</v>
      </c>
      <c r="AL92" s="31">
        <v>3.0545454545454542</v>
      </c>
      <c r="AM92" s="31">
        <v>2.8</v>
      </c>
      <c r="AN92" s="31">
        <v>2.5846153846153843</v>
      </c>
      <c r="AO92" s="31">
        <v>2.4</v>
      </c>
      <c r="AP92" s="22"/>
      <c r="AQ92" s="22"/>
      <c r="AR92" s="22"/>
      <c r="AS92" s="22"/>
      <c r="AT92" s="22"/>
      <c r="AU92" s="22"/>
      <c r="AV92" s="22"/>
      <c r="AW92" s="22"/>
    </row>
    <row r="93" spans="3:49" x14ac:dyDescent="0.2">
      <c r="C93" s="7"/>
      <c r="D93" s="7"/>
      <c r="E93" s="7"/>
      <c r="F93" s="7"/>
      <c r="G93" s="7"/>
      <c r="N93" s="22"/>
      <c r="O93" s="22">
        <v>35</v>
      </c>
      <c r="P93" s="23" t="s">
        <v>63</v>
      </c>
      <c r="Q93" s="31">
        <v>5.81</v>
      </c>
      <c r="R93" s="31">
        <f t="shared" si="0"/>
        <v>5.2818181818181813</v>
      </c>
      <c r="S93" s="31">
        <f t="shared" si="1"/>
        <v>4.8416666666666668</v>
      </c>
      <c r="T93" s="31">
        <f t="shared" si="2"/>
        <v>4.4692307692307685</v>
      </c>
      <c r="U93" s="31">
        <f t="shared" si="3"/>
        <v>4.1500000000000004</v>
      </c>
      <c r="V93" s="31">
        <v>3.06</v>
      </c>
      <c r="W93" s="31">
        <f t="shared" si="4"/>
        <v>2.7818181818181817</v>
      </c>
      <c r="X93" s="31">
        <f t="shared" si="5"/>
        <v>2.5500000000000003</v>
      </c>
      <c r="Y93" s="31">
        <f t="shared" si="6"/>
        <v>2.3538461538461539</v>
      </c>
      <c r="Z93" s="31">
        <f t="shared" si="7"/>
        <v>2.1857142857142859</v>
      </c>
      <c r="AA93" s="22"/>
      <c r="AB93" s="22"/>
      <c r="AC93" s="22"/>
      <c r="AD93" s="22">
        <v>36</v>
      </c>
      <c r="AE93" s="22" t="s">
        <v>96</v>
      </c>
      <c r="AF93" s="31">
        <v>5.27</v>
      </c>
      <c r="AG93" s="31">
        <v>4.7909090909090901</v>
      </c>
      <c r="AH93" s="31">
        <v>4.3916666666666666</v>
      </c>
      <c r="AI93" s="31">
        <v>4.0538461538461537</v>
      </c>
      <c r="AJ93" s="31">
        <v>3.7642857142857142</v>
      </c>
      <c r="AK93" s="31">
        <v>2.77</v>
      </c>
      <c r="AL93" s="31">
        <v>2.5181818181818181</v>
      </c>
      <c r="AM93" s="31">
        <v>2.3083333333333336</v>
      </c>
      <c r="AN93" s="31">
        <v>2.1307692307692307</v>
      </c>
      <c r="AO93" s="31">
        <v>1.9785714285714286</v>
      </c>
      <c r="AP93" s="22"/>
      <c r="AQ93" s="22"/>
      <c r="AR93" s="22"/>
      <c r="AS93" s="22"/>
      <c r="AT93" s="22"/>
      <c r="AU93" s="22"/>
      <c r="AV93" s="22"/>
      <c r="AW93" s="22"/>
    </row>
    <row r="94" spans="3:49" x14ac:dyDescent="0.2">
      <c r="C94" s="7"/>
      <c r="D94" s="7"/>
      <c r="E94" s="7"/>
      <c r="F94" s="7"/>
      <c r="G94" s="7"/>
      <c r="N94" s="22"/>
      <c r="O94" s="22">
        <v>36</v>
      </c>
      <c r="P94" s="23" t="s">
        <v>64</v>
      </c>
      <c r="Q94" s="31">
        <v>5.43</v>
      </c>
      <c r="R94" s="31">
        <f t="shared" si="0"/>
        <v>4.9363636363636356</v>
      </c>
      <c r="S94" s="31">
        <f t="shared" si="1"/>
        <v>4.5250000000000004</v>
      </c>
      <c r="T94" s="31">
        <f t="shared" si="2"/>
        <v>4.1769230769230763</v>
      </c>
      <c r="U94" s="31">
        <f t="shared" si="3"/>
        <v>3.8785714285714286</v>
      </c>
      <c r="V94" s="31">
        <v>2.86</v>
      </c>
      <c r="W94" s="31">
        <f t="shared" si="4"/>
        <v>2.5999999999999996</v>
      </c>
      <c r="X94" s="31">
        <f t="shared" si="5"/>
        <v>2.3833333333333333</v>
      </c>
      <c r="Y94" s="31">
        <f t="shared" si="6"/>
        <v>2.1999999999999997</v>
      </c>
      <c r="Z94" s="31">
        <f t="shared" si="7"/>
        <v>2.0428571428571427</v>
      </c>
      <c r="AA94" s="22"/>
      <c r="AB94" s="22"/>
      <c r="AC94" s="22"/>
      <c r="AD94" s="22">
        <v>37</v>
      </c>
      <c r="AE94" s="22" t="s">
        <v>97</v>
      </c>
      <c r="AF94" s="31">
        <v>5.6</v>
      </c>
      <c r="AG94" s="31">
        <v>5.0909090909090899</v>
      </c>
      <c r="AH94" s="31">
        <v>4.666666666666667</v>
      </c>
      <c r="AI94" s="31">
        <v>4.3076923076923075</v>
      </c>
      <c r="AJ94" s="31">
        <v>4</v>
      </c>
      <c r="AK94" s="31">
        <v>2.95</v>
      </c>
      <c r="AL94" s="31">
        <v>2.6818181818181817</v>
      </c>
      <c r="AM94" s="31">
        <v>2.4583333333333335</v>
      </c>
      <c r="AN94" s="31">
        <v>2.2692307692307692</v>
      </c>
      <c r="AO94" s="31">
        <v>2.1071428571428572</v>
      </c>
      <c r="AP94" s="22"/>
      <c r="AQ94" s="22"/>
      <c r="AR94" s="22"/>
      <c r="AS94" s="22"/>
      <c r="AT94" s="22"/>
      <c r="AU94" s="22"/>
      <c r="AV94" s="22"/>
      <c r="AW94" s="22"/>
    </row>
    <row r="95" spans="3:49" x14ac:dyDescent="0.2">
      <c r="C95" s="7"/>
      <c r="D95" s="7"/>
      <c r="E95" s="7"/>
      <c r="F95" s="7"/>
      <c r="G95" s="7"/>
      <c r="N95" s="22"/>
      <c r="O95" s="22">
        <v>37</v>
      </c>
      <c r="P95" s="23" t="s">
        <v>65</v>
      </c>
      <c r="Q95" s="31">
        <v>3.53</v>
      </c>
      <c r="R95" s="31">
        <f t="shared" si="0"/>
        <v>3.2090909090909085</v>
      </c>
      <c r="S95" s="31">
        <f t="shared" si="1"/>
        <v>2.9416666666666664</v>
      </c>
      <c r="T95" s="31">
        <f t="shared" si="2"/>
        <v>2.7153846153846151</v>
      </c>
      <c r="U95" s="31">
        <f t="shared" si="3"/>
        <v>2.5214285714285714</v>
      </c>
      <c r="V95" s="31">
        <v>1.86</v>
      </c>
      <c r="W95" s="31">
        <f t="shared" si="4"/>
        <v>1.6909090909090909</v>
      </c>
      <c r="X95" s="31">
        <f t="shared" si="5"/>
        <v>1.55</v>
      </c>
      <c r="Y95" s="31">
        <f t="shared" si="6"/>
        <v>1.4307692307692308</v>
      </c>
      <c r="Z95" s="31">
        <f t="shared" si="7"/>
        <v>1.3285714285714287</v>
      </c>
      <c r="AA95" s="22"/>
      <c r="AB95" s="22"/>
      <c r="AC95" s="22"/>
      <c r="AD95" s="22">
        <v>38</v>
      </c>
      <c r="AE95" s="22" t="s">
        <v>89</v>
      </c>
      <c r="AF95" s="31">
        <v>4.49</v>
      </c>
      <c r="AG95" s="31">
        <v>4.081818181818182</v>
      </c>
      <c r="AH95" s="31">
        <v>3.7416666666666671</v>
      </c>
      <c r="AI95" s="31">
        <v>3.453846153846154</v>
      </c>
      <c r="AJ95" s="31">
        <v>3.2071428571428573</v>
      </c>
      <c r="AK95" s="31">
        <v>2.36</v>
      </c>
      <c r="AL95" s="31">
        <v>2.1454545454545451</v>
      </c>
      <c r="AM95" s="31">
        <v>1.9666666666666666</v>
      </c>
      <c r="AN95" s="31">
        <v>1.8153846153846152</v>
      </c>
      <c r="AO95" s="31">
        <v>1.6857142857142857</v>
      </c>
      <c r="AP95" s="22"/>
      <c r="AQ95" s="22"/>
      <c r="AR95" s="22"/>
      <c r="AS95" s="22"/>
      <c r="AT95" s="22"/>
      <c r="AU95" s="22"/>
      <c r="AV95" s="22"/>
      <c r="AW95" s="22"/>
    </row>
    <row r="96" spans="3:49" x14ac:dyDescent="0.2">
      <c r="C96" s="7"/>
      <c r="D96" s="7"/>
      <c r="E96" s="7"/>
      <c r="F96" s="7"/>
      <c r="G96" s="7"/>
      <c r="N96" s="22"/>
      <c r="O96" s="22">
        <v>38</v>
      </c>
      <c r="P96" s="23" t="s">
        <v>66</v>
      </c>
      <c r="Q96" s="31">
        <v>3.53</v>
      </c>
      <c r="R96" s="31">
        <f t="shared" si="0"/>
        <v>3.2090909090909085</v>
      </c>
      <c r="S96" s="31">
        <f t="shared" si="1"/>
        <v>2.9416666666666664</v>
      </c>
      <c r="T96" s="31">
        <f t="shared" si="2"/>
        <v>2.7153846153846151</v>
      </c>
      <c r="U96" s="31">
        <f t="shared" si="3"/>
        <v>2.5214285714285714</v>
      </c>
      <c r="V96" s="31">
        <v>1.86</v>
      </c>
      <c r="W96" s="31">
        <f t="shared" si="4"/>
        <v>1.6909090909090909</v>
      </c>
      <c r="X96" s="31">
        <f t="shared" si="5"/>
        <v>1.55</v>
      </c>
      <c r="Y96" s="31">
        <f t="shared" si="6"/>
        <v>1.4307692307692308</v>
      </c>
      <c r="Z96" s="31">
        <f t="shared" si="7"/>
        <v>1.3285714285714287</v>
      </c>
      <c r="AA96" s="22"/>
      <c r="AB96" s="22"/>
      <c r="AC96" s="22"/>
      <c r="AD96" s="22">
        <v>39</v>
      </c>
      <c r="AE96" s="22" t="s">
        <v>127</v>
      </c>
      <c r="AF96" s="31">
        <v>5.43</v>
      </c>
      <c r="AG96" s="31">
        <v>4.9363636363636356</v>
      </c>
      <c r="AH96" s="31">
        <v>4.5250000000000004</v>
      </c>
      <c r="AI96" s="31">
        <v>4.1769230769230763</v>
      </c>
      <c r="AJ96" s="31">
        <v>3.8785714285714286</v>
      </c>
      <c r="AK96" s="31">
        <v>2.86</v>
      </c>
      <c r="AL96" s="31">
        <v>2.5999999999999996</v>
      </c>
      <c r="AM96" s="31">
        <v>2.3833333333333333</v>
      </c>
      <c r="AN96" s="31">
        <v>2.1999999999999997</v>
      </c>
      <c r="AO96" s="31">
        <v>2.0428571428571427</v>
      </c>
      <c r="AP96" s="22"/>
      <c r="AQ96" s="22"/>
      <c r="AR96" s="22"/>
      <c r="AS96" s="22"/>
      <c r="AT96" s="22"/>
      <c r="AU96" s="22"/>
      <c r="AV96" s="22"/>
      <c r="AW96" s="22"/>
    </row>
    <row r="97" spans="3:49" x14ac:dyDescent="0.2">
      <c r="C97" s="7"/>
      <c r="D97" s="7"/>
      <c r="E97" s="7"/>
      <c r="F97" s="7"/>
      <c r="G97" s="7"/>
      <c r="N97" s="22"/>
      <c r="O97" s="22">
        <v>39</v>
      </c>
      <c r="P97" s="23" t="s">
        <v>67</v>
      </c>
      <c r="Q97" s="31">
        <v>3.8</v>
      </c>
      <c r="R97" s="31">
        <f t="shared" si="0"/>
        <v>3.4545454545454541</v>
      </c>
      <c r="S97" s="31">
        <f t="shared" si="1"/>
        <v>3.1666666666666665</v>
      </c>
      <c r="T97" s="31">
        <f t="shared" si="2"/>
        <v>2.9230769230769229</v>
      </c>
      <c r="U97" s="31">
        <f t="shared" si="3"/>
        <v>2.7142857142857144</v>
      </c>
      <c r="V97" s="31">
        <v>2</v>
      </c>
      <c r="W97" s="31">
        <f t="shared" si="4"/>
        <v>1.8181818181818181</v>
      </c>
      <c r="X97" s="31">
        <f t="shared" si="5"/>
        <v>1.6666666666666667</v>
      </c>
      <c r="Y97" s="31">
        <f t="shared" si="6"/>
        <v>1.5384615384615383</v>
      </c>
      <c r="Z97" s="31">
        <f t="shared" si="7"/>
        <v>1.4285714285714286</v>
      </c>
      <c r="AA97" s="22"/>
      <c r="AB97" s="22"/>
      <c r="AC97" s="22"/>
      <c r="AD97" s="22">
        <v>40</v>
      </c>
      <c r="AE97" s="22" t="s">
        <v>56</v>
      </c>
      <c r="AF97" s="31">
        <v>6.03</v>
      </c>
      <c r="AG97" s="31">
        <v>5.4818181818181815</v>
      </c>
      <c r="AH97" s="31">
        <v>5.0250000000000004</v>
      </c>
      <c r="AI97" s="31">
        <v>4.6384615384615389</v>
      </c>
      <c r="AJ97" s="31">
        <v>4.3071428571428578</v>
      </c>
      <c r="AK97" s="31">
        <v>3.17</v>
      </c>
      <c r="AL97" s="31">
        <v>2.8818181818181814</v>
      </c>
      <c r="AM97" s="31">
        <v>2.6416666666666666</v>
      </c>
      <c r="AN97" s="31">
        <v>2.4384615384615382</v>
      </c>
      <c r="AO97" s="31">
        <v>2.2642857142857142</v>
      </c>
      <c r="AP97" s="22"/>
      <c r="AQ97" s="22"/>
      <c r="AR97" s="22"/>
      <c r="AS97" s="22"/>
      <c r="AT97" s="22"/>
      <c r="AU97" s="22"/>
      <c r="AV97" s="22"/>
      <c r="AW97" s="22"/>
    </row>
    <row r="98" spans="3:49" x14ac:dyDescent="0.2">
      <c r="C98" s="7"/>
      <c r="D98" s="7"/>
      <c r="E98" s="7"/>
      <c r="F98" s="7"/>
      <c r="G98" s="7"/>
      <c r="N98" s="22"/>
      <c r="O98" s="22">
        <v>40</v>
      </c>
      <c r="P98" s="23" t="s">
        <v>68</v>
      </c>
      <c r="Q98" s="31">
        <v>3.8</v>
      </c>
      <c r="R98" s="31">
        <f t="shared" si="0"/>
        <v>3.4545454545454541</v>
      </c>
      <c r="S98" s="31">
        <f t="shared" si="1"/>
        <v>3.1666666666666665</v>
      </c>
      <c r="T98" s="31">
        <f t="shared" si="2"/>
        <v>2.9230769230769229</v>
      </c>
      <c r="U98" s="31">
        <f t="shared" si="3"/>
        <v>2.7142857142857144</v>
      </c>
      <c r="V98" s="31">
        <v>2</v>
      </c>
      <c r="W98" s="31">
        <f t="shared" si="4"/>
        <v>1.8181818181818181</v>
      </c>
      <c r="X98" s="31">
        <f t="shared" si="5"/>
        <v>1.6666666666666667</v>
      </c>
      <c r="Y98" s="31">
        <f t="shared" si="6"/>
        <v>1.5384615384615383</v>
      </c>
      <c r="Z98" s="31">
        <f t="shared" si="7"/>
        <v>1.4285714285714286</v>
      </c>
      <c r="AA98" s="22"/>
      <c r="AB98" s="22"/>
      <c r="AC98" s="22"/>
      <c r="AD98" s="22">
        <v>41</v>
      </c>
      <c r="AE98" s="22" t="s">
        <v>63</v>
      </c>
      <c r="AF98" s="31">
        <v>5.81</v>
      </c>
      <c r="AG98" s="31">
        <v>5.2818181818181813</v>
      </c>
      <c r="AH98" s="31">
        <v>4.8416666666666668</v>
      </c>
      <c r="AI98" s="31">
        <v>4.4692307692307685</v>
      </c>
      <c r="AJ98" s="31">
        <v>4.1500000000000004</v>
      </c>
      <c r="AK98" s="31">
        <v>3.06</v>
      </c>
      <c r="AL98" s="31">
        <v>2.7818181818181817</v>
      </c>
      <c r="AM98" s="31">
        <v>2.5500000000000003</v>
      </c>
      <c r="AN98" s="31">
        <v>2.3538461538461539</v>
      </c>
      <c r="AO98" s="31">
        <v>2.1857142857142859</v>
      </c>
      <c r="AP98" s="22"/>
      <c r="AQ98" s="22"/>
      <c r="AR98" s="22"/>
      <c r="AS98" s="22"/>
      <c r="AT98" s="22"/>
      <c r="AU98" s="22"/>
      <c r="AV98" s="22"/>
      <c r="AW98" s="22"/>
    </row>
    <row r="99" spans="3:49" x14ac:dyDescent="0.2">
      <c r="C99" s="7"/>
      <c r="D99" s="7"/>
      <c r="E99" s="7"/>
      <c r="F99" s="7"/>
      <c r="G99" s="7"/>
      <c r="N99" s="22"/>
      <c r="O99" s="22">
        <v>41</v>
      </c>
      <c r="P99" s="23" t="s">
        <v>69</v>
      </c>
      <c r="Q99" s="31">
        <v>4.9400000000000004</v>
      </c>
      <c r="R99" s="31">
        <f t="shared" si="0"/>
        <v>4.4909090909090912</v>
      </c>
      <c r="S99" s="31">
        <f t="shared" si="1"/>
        <v>4.1166666666666671</v>
      </c>
      <c r="T99" s="31">
        <f t="shared" si="2"/>
        <v>3.8000000000000003</v>
      </c>
      <c r="U99" s="31">
        <f t="shared" si="3"/>
        <v>3.5285714285714289</v>
      </c>
      <c r="V99" s="31">
        <v>2.6</v>
      </c>
      <c r="W99" s="31">
        <f t="shared" si="4"/>
        <v>2.3636363636363633</v>
      </c>
      <c r="X99" s="31">
        <f t="shared" si="5"/>
        <v>2.166666666666667</v>
      </c>
      <c r="Y99" s="31">
        <f t="shared" si="6"/>
        <v>2</v>
      </c>
      <c r="Z99" s="31">
        <f t="shared" si="7"/>
        <v>1.8571428571428574</v>
      </c>
      <c r="AA99" s="22"/>
      <c r="AB99" s="22"/>
      <c r="AC99" s="22"/>
      <c r="AD99" s="22">
        <v>42</v>
      </c>
      <c r="AE99" s="22" t="s">
        <v>31</v>
      </c>
      <c r="AF99" s="31">
        <v>4.9400000000000004</v>
      </c>
      <c r="AG99" s="31">
        <v>4.4909090909090912</v>
      </c>
      <c r="AH99" s="31">
        <v>4.1166666666666671</v>
      </c>
      <c r="AI99" s="31">
        <v>3.8000000000000003</v>
      </c>
      <c r="AJ99" s="31">
        <v>3.5285714285714289</v>
      </c>
      <c r="AK99" s="31">
        <v>2.6</v>
      </c>
      <c r="AL99" s="31">
        <v>2.3636363636363633</v>
      </c>
      <c r="AM99" s="31">
        <v>2.166666666666667</v>
      </c>
      <c r="AN99" s="31">
        <v>2</v>
      </c>
      <c r="AO99" s="31">
        <v>1.8571428571428574</v>
      </c>
      <c r="AP99" s="22"/>
      <c r="AQ99" s="22"/>
      <c r="AR99" s="22"/>
      <c r="AS99" s="22"/>
      <c r="AT99" s="22"/>
      <c r="AU99" s="22"/>
      <c r="AV99" s="22"/>
      <c r="AW99" s="22"/>
    </row>
    <row r="100" spans="3:49" x14ac:dyDescent="0.2">
      <c r="C100" s="7"/>
      <c r="D100" s="7"/>
      <c r="E100" s="7"/>
      <c r="F100" s="7"/>
      <c r="G100" s="7"/>
      <c r="N100" s="22"/>
      <c r="O100" s="22">
        <v>42</v>
      </c>
      <c r="P100" s="23" t="s">
        <v>70</v>
      </c>
      <c r="Q100" s="31">
        <v>4.49</v>
      </c>
      <c r="R100" s="31">
        <f t="shared" si="0"/>
        <v>4.081818181818182</v>
      </c>
      <c r="S100" s="31">
        <f t="shared" si="1"/>
        <v>3.7416666666666671</v>
      </c>
      <c r="T100" s="31">
        <f t="shared" si="2"/>
        <v>3.453846153846154</v>
      </c>
      <c r="U100" s="31">
        <f t="shared" si="3"/>
        <v>3.2071428571428573</v>
      </c>
      <c r="V100" s="31">
        <v>2.36</v>
      </c>
      <c r="W100" s="31">
        <f t="shared" si="4"/>
        <v>2.1454545454545451</v>
      </c>
      <c r="X100" s="31">
        <f t="shared" si="5"/>
        <v>1.9666666666666666</v>
      </c>
      <c r="Y100" s="31">
        <f t="shared" si="6"/>
        <v>1.8153846153846152</v>
      </c>
      <c r="Z100" s="31">
        <f t="shared" si="7"/>
        <v>1.6857142857142857</v>
      </c>
      <c r="AA100" s="22"/>
      <c r="AB100" s="22"/>
      <c r="AC100" s="22"/>
      <c r="AD100" s="22">
        <v>43</v>
      </c>
      <c r="AE100" s="22" t="s">
        <v>151</v>
      </c>
      <c r="AF100" s="31">
        <v>5.48</v>
      </c>
      <c r="AG100" s="31">
        <v>4.9818181818181815</v>
      </c>
      <c r="AH100" s="31">
        <v>4.5666666666666673</v>
      </c>
      <c r="AI100" s="31">
        <v>4.2153846153846155</v>
      </c>
      <c r="AJ100" s="31">
        <v>3.914285714285715</v>
      </c>
      <c r="AK100" s="31">
        <v>2.89</v>
      </c>
      <c r="AL100" s="31">
        <v>2.627272727272727</v>
      </c>
      <c r="AM100" s="31">
        <v>2.4083333333333337</v>
      </c>
      <c r="AN100" s="31">
        <v>2.2230769230769232</v>
      </c>
      <c r="AO100" s="31">
        <v>2.0642857142857145</v>
      </c>
      <c r="AP100" s="22"/>
      <c r="AQ100" s="22"/>
      <c r="AR100" s="22"/>
      <c r="AS100" s="22"/>
      <c r="AT100" s="22"/>
      <c r="AU100" s="22"/>
      <c r="AV100" s="22"/>
      <c r="AW100" s="22"/>
    </row>
    <row r="101" spans="3:49" x14ac:dyDescent="0.2">
      <c r="C101" s="7"/>
      <c r="D101" s="7"/>
      <c r="E101" s="7"/>
      <c r="F101" s="7"/>
      <c r="G101" s="7"/>
      <c r="N101" s="22"/>
      <c r="O101" s="22">
        <v>43</v>
      </c>
      <c r="P101" s="23" t="s">
        <v>71</v>
      </c>
      <c r="Q101" s="31">
        <v>4.9400000000000004</v>
      </c>
      <c r="R101" s="31">
        <f t="shared" si="0"/>
        <v>4.4909090909090912</v>
      </c>
      <c r="S101" s="31">
        <f t="shared" si="1"/>
        <v>4.1166666666666671</v>
      </c>
      <c r="T101" s="31">
        <f t="shared" si="2"/>
        <v>3.8000000000000003</v>
      </c>
      <c r="U101" s="31">
        <f t="shared" si="3"/>
        <v>3.5285714285714289</v>
      </c>
      <c r="V101" s="31">
        <v>2.6</v>
      </c>
      <c r="W101" s="31">
        <f t="shared" si="4"/>
        <v>2.3636363636363633</v>
      </c>
      <c r="X101" s="31">
        <f t="shared" si="5"/>
        <v>2.166666666666667</v>
      </c>
      <c r="Y101" s="31">
        <f t="shared" si="6"/>
        <v>2</v>
      </c>
      <c r="Z101" s="31">
        <f t="shared" si="7"/>
        <v>1.8571428571428574</v>
      </c>
      <c r="AA101" s="22"/>
      <c r="AB101" s="22"/>
      <c r="AC101" s="22"/>
      <c r="AD101" s="22">
        <v>44</v>
      </c>
      <c r="AE101" s="22" t="s">
        <v>104</v>
      </c>
      <c r="AF101" s="31">
        <v>4.34</v>
      </c>
      <c r="AG101" s="31">
        <v>3.9454545454545449</v>
      </c>
      <c r="AH101" s="31">
        <v>3.6166666666666667</v>
      </c>
      <c r="AI101" s="31">
        <v>3.3384615384615381</v>
      </c>
      <c r="AJ101" s="31">
        <v>3.1</v>
      </c>
      <c r="AK101" s="31">
        <v>2.29</v>
      </c>
      <c r="AL101" s="31">
        <v>2.0818181818181816</v>
      </c>
      <c r="AM101" s="31">
        <v>1.9083333333333334</v>
      </c>
      <c r="AN101" s="31">
        <v>1.7615384615384615</v>
      </c>
      <c r="AO101" s="31">
        <v>1.6357142857142859</v>
      </c>
      <c r="AP101" s="22"/>
      <c r="AQ101" s="22"/>
      <c r="AR101" s="22"/>
      <c r="AS101" s="22"/>
      <c r="AT101" s="22"/>
      <c r="AU101" s="22"/>
      <c r="AV101" s="22"/>
      <c r="AW101" s="22"/>
    </row>
    <row r="102" spans="3:49" x14ac:dyDescent="0.2">
      <c r="C102" s="7"/>
      <c r="D102" s="7"/>
      <c r="E102" s="7"/>
      <c r="F102" s="7"/>
      <c r="G102" s="7"/>
      <c r="N102" s="22"/>
      <c r="O102" s="22">
        <v>44</v>
      </c>
      <c r="P102" s="23" t="s">
        <v>72</v>
      </c>
      <c r="Q102" s="31">
        <v>4.9400000000000004</v>
      </c>
      <c r="R102" s="31">
        <f t="shared" si="0"/>
        <v>4.4909090909090912</v>
      </c>
      <c r="S102" s="31">
        <f t="shared" si="1"/>
        <v>4.1166666666666671</v>
      </c>
      <c r="T102" s="31">
        <f t="shared" si="2"/>
        <v>3.8000000000000003</v>
      </c>
      <c r="U102" s="31">
        <f t="shared" si="3"/>
        <v>3.5285714285714289</v>
      </c>
      <c r="V102" s="31">
        <v>2.6</v>
      </c>
      <c r="W102" s="31">
        <f t="shared" si="4"/>
        <v>2.3636363636363633</v>
      </c>
      <c r="X102" s="31">
        <f t="shared" si="5"/>
        <v>2.166666666666667</v>
      </c>
      <c r="Y102" s="31">
        <f t="shared" si="6"/>
        <v>2</v>
      </c>
      <c r="Z102" s="31">
        <f t="shared" si="7"/>
        <v>1.8571428571428574</v>
      </c>
      <c r="AA102" s="22"/>
      <c r="AB102" s="22"/>
      <c r="AC102" s="22"/>
      <c r="AD102" s="22">
        <v>45</v>
      </c>
      <c r="AE102" s="22" t="s">
        <v>86</v>
      </c>
      <c r="AF102" s="31">
        <v>5.43</v>
      </c>
      <c r="AG102" s="31">
        <v>4.9363636363636356</v>
      </c>
      <c r="AH102" s="31">
        <v>4.5250000000000004</v>
      </c>
      <c r="AI102" s="31">
        <v>4.1769230769230763</v>
      </c>
      <c r="AJ102" s="31">
        <v>3.8785714285714286</v>
      </c>
      <c r="AK102" s="31">
        <v>2.86</v>
      </c>
      <c r="AL102" s="31">
        <v>2.5999999999999996</v>
      </c>
      <c r="AM102" s="31">
        <v>2.3833333333333333</v>
      </c>
      <c r="AN102" s="31">
        <v>2.1999999999999997</v>
      </c>
      <c r="AO102" s="31">
        <v>2.0428571428571427</v>
      </c>
      <c r="AP102" s="22"/>
      <c r="AQ102" s="22"/>
      <c r="AR102" s="22"/>
      <c r="AS102" s="22"/>
      <c r="AT102" s="22"/>
      <c r="AU102" s="22"/>
      <c r="AV102" s="22"/>
      <c r="AW102" s="22"/>
    </row>
    <row r="103" spans="3:49" x14ac:dyDescent="0.2">
      <c r="C103" s="7"/>
      <c r="D103" s="7"/>
      <c r="E103" s="7"/>
      <c r="F103" s="7"/>
      <c r="G103" s="7"/>
      <c r="N103" s="22"/>
      <c r="O103" s="22">
        <v>45</v>
      </c>
      <c r="P103" s="23" t="s">
        <v>73</v>
      </c>
      <c r="Q103" s="31">
        <v>4.9400000000000004</v>
      </c>
      <c r="R103" s="31">
        <f t="shared" si="0"/>
        <v>4.4909090909090912</v>
      </c>
      <c r="S103" s="31">
        <f t="shared" si="1"/>
        <v>4.1166666666666671</v>
      </c>
      <c r="T103" s="31">
        <f t="shared" si="2"/>
        <v>3.8000000000000003</v>
      </c>
      <c r="U103" s="31">
        <f t="shared" si="3"/>
        <v>3.5285714285714289</v>
      </c>
      <c r="V103" s="31">
        <v>2.6</v>
      </c>
      <c r="W103" s="31">
        <f t="shared" si="4"/>
        <v>2.3636363636363633</v>
      </c>
      <c r="X103" s="31">
        <f t="shared" si="5"/>
        <v>2.166666666666667</v>
      </c>
      <c r="Y103" s="31">
        <f t="shared" si="6"/>
        <v>2</v>
      </c>
      <c r="Z103" s="31">
        <f t="shared" si="7"/>
        <v>1.8571428571428574</v>
      </c>
      <c r="AA103" s="22"/>
      <c r="AB103" s="22"/>
      <c r="AC103" s="22"/>
      <c r="AD103" s="22">
        <v>46</v>
      </c>
      <c r="AE103" s="22" t="s">
        <v>154</v>
      </c>
      <c r="AF103" s="31">
        <v>6.03</v>
      </c>
      <c r="AG103" s="31">
        <v>5.4818181818181815</v>
      </c>
      <c r="AH103" s="31">
        <v>5.0250000000000004</v>
      </c>
      <c r="AI103" s="31">
        <v>4.6384615384615389</v>
      </c>
      <c r="AJ103" s="31">
        <v>4.3071428571428578</v>
      </c>
      <c r="AK103" s="31">
        <v>3.17</v>
      </c>
      <c r="AL103" s="31">
        <v>2.8818181818181814</v>
      </c>
      <c r="AM103" s="31">
        <v>2.6416666666666666</v>
      </c>
      <c r="AN103" s="31">
        <v>2.4384615384615382</v>
      </c>
      <c r="AO103" s="31">
        <v>2.2642857142857142</v>
      </c>
      <c r="AP103" s="22"/>
      <c r="AQ103" s="22"/>
      <c r="AR103" s="22"/>
      <c r="AS103" s="22"/>
      <c r="AT103" s="22"/>
      <c r="AU103" s="22"/>
      <c r="AV103" s="22"/>
      <c r="AW103" s="22"/>
    </row>
    <row r="104" spans="3:49" x14ac:dyDescent="0.2">
      <c r="C104" s="7"/>
      <c r="D104" s="7"/>
      <c r="E104" s="7"/>
      <c r="F104" s="7"/>
      <c r="G104" s="7"/>
      <c r="N104" s="22"/>
      <c r="O104" s="22">
        <v>46</v>
      </c>
      <c r="P104" s="23" t="s">
        <v>74</v>
      </c>
      <c r="Q104" s="31">
        <v>4.49</v>
      </c>
      <c r="R104" s="31">
        <f t="shared" si="0"/>
        <v>4.081818181818182</v>
      </c>
      <c r="S104" s="31">
        <f t="shared" si="1"/>
        <v>3.7416666666666671</v>
      </c>
      <c r="T104" s="31">
        <f t="shared" si="2"/>
        <v>3.453846153846154</v>
      </c>
      <c r="U104" s="31">
        <f t="shared" si="3"/>
        <v>3.2071428571428573</v>
      </c>
      <c r="V104" s="31">
        <v>2.36</v>
      </c>
      <c r="W104" s="31">
        <f t="shared" si="4"/>
        <v>2.1454545454545451</v>
      </c>
      <c r="X104" s="31">
        <f t="shared" si="5"/>
        <v>1.9666666666666666</v>
      </c>
      <c r="Y104" s="31">
        <f t="shared" si="6"/>
        <v>1.8153846153846152</v>
      </c>
      <c r="Z104" s="31">
        <f t="shared" si="7"/>
        <v>1.6857142857142857</v>
      </c>
      <c r="AA104" s="22"/>
      <c r="AB104" s="22"/>
      <c r="AC104" s="22"/>
      <c r="AD104" s="22">
        <v>47</v>
      </c>
      <c r="AE104" s="22" t="s">
        <v>70</v>
      </c>
      <c r="AF104" s="31">
        <v>4.49</v>
      </c>
      <c r="AG104" s="31">
        <v>4.081818181818182</v>
      </c>
      <c r="AH104" s="31">
        <v>3.7416666666666671</v>
      </c>
      <c r="AI104" s="31">
        <v>3.453846153846154</v>
      </c>
      <c r="AJ104" s="31">
        <v>3.2071428571428573</v>
      </c>
      <c r="AK104" s="31">
        <v>2.36</v>
      </c>
      <c r="AL104" s="31">
        <v>2.1454545454545451</v>
      </c>
      <c r="AM104" s="31">
        <v>1.9666666666666666</v>
      </c>
      <c r="AN104" s="31">
        <v>1.8153846153846152</v>
      </c>
      <c r="AO104" s="31">
        <v>1.6857142857142857</v>
      </c>
      <c r="AP104" s="22"/>
      <c r="AQ104" s="22"/>
      <c r="AR104" s="22"/>
      <c r="AS104" s="22"/>
      <c r="AT104" s="22"/>
      <c r="AU104" s="22"/>
      <c r="AV104" s="22"/>
      <c r="AW104" s="22"/>
    </row>
    <row r="105" spans="3:49" x14ac:dyDescent="0.2">
      <c r="C105" s="7"/>
      <c r="D105" s="7"/>
      <c r="E105" s="7"/>
      <c r="F105" s="7"/>
      <c r="G105" s="7"/>
      <c r="N105" s="22"/>
      <c r="O105" s="22">
        <v>47</v>
      </c>
      <c r="P105" s="23" t="s">
        <v>75</v>
      </c>
      <c r="Q105" s="31">
        <v>4.9400000000000004</v>
      </c>
      <c r="R105" s="31">
        <f t="shared" si="0"/>
        <v>4.4909090909090912</v>
      </c>
      <c r="S105" s="31">
        <f t="shared" si="1"/>
        <v>4.1166666666666671</v>
      </c>
      <c r="T105" s="31">
        <f t="shared" si="2"/>
        <v>3.8000000000000003</v>
      </c>
      <c r="U105" s="31">
        <f t="shared" si="3"/>
        <v>3.5285714285714289</v>
      </c>
      <c r="V105" s="31">
        <v>2.6</v>
      </c>
      <c r="W105" s="31">
        <f t="shared" si="4"/>
        <v>2.3636363636363633</v>
      </c>
      <c r="X105" s="31">
        <f t="shared" si="5"/>
        <v>2.166666666666667</v>
      </c>
      <c r="Y105" s="31">
        <f t="shared" si="6"/>
        <v>2</v>
      </c>
      <c r="Z105" s="31">
        <f t="shared" si="7"/>
        <v>1.8571428571428574</v>
      </c>
      <c r="AA105" s="22"/>
      <c r="AB105" s="22"/>
      <c r="AC105" s="22"/>
      <c r="AD105" s="22">
        <v>48</v>
      </c>
      <c r="AE105" s="22" t="s">
        <v>132</v>
      </c>
      <c r="AF105" s="31">
        <v>6.79</v>
      </c>
      <c r="AG105" s="31">
        <v>6.172727272727272</v>
      </c>
      <c r="AH105" s="31">
        <v>5.6583333333333332</v>
      </c>
      <c r="AI105" s="31">
        <v>5.2230769230769232</v>
      </c>
      <c r="AJ105" s="31">
        <v>4.8500000000000005</v>
      </c>
      <c r="AK105" s="31">
        <v>3.57</v>
      </c>
      <c r="AL105" s="31">
        <v>3.2454545454545451</v>
      </c>
      <c r="AM105" s="31">
        <v>2.9750000000000001</v>
      </c>
      <c r="AN105" s="31">
        <v>2.7461538461538457</v>
      </c>
      <c r="AO105" s="31">
        <v>2.5500000000000003</v>
      </c>
      <c r="AP105" s="22"/>
      <c r="AQ105" s="22"/>
      <c r="AR105" s="22"/>
      <c r="AS105" s="22"/>
      <c r="AT105" s="22"/>
      <c r="AU105" s="22"/>
      <c r="AV105" s="22"/>
      <c r="AW105" s="22"/>
    </row>
    <row r="106" spans="3:49" x14ac:dyDescent="0.2">
      <c r="C106" s="7"/>
      <c r="D106" s="7"/>
      <c r="E106" s="7"/>
      <c r="F106" s="7"/>
      <c r="G106" s="7"/>
      <c r="N106" s="22"/>
      <c r="O106" s="22">
        <v>48</v>
      </c>
      <c r="P106" s="23" t="s">
        <v>76</v>
      </c>
      <c r="Q106" s="31">
        <v>7.54</v>
      </c>
      <c r="R106" s="31">
        <f t="shared" si="0"/>
        <v>6.8545454545454536</v>
      </c>
      <c r="S106" s="31">
        <f t="shared" si="1"/>
        <v>6.2833333333333332</v>
      </c>
      <c r="T106" s="31">
        <f t="shared" si="2"/>
        <v>5.8</v>
      </c>
      <c r="U106" s="31">
        <f t="shared" si="3"/>
        <v>5.3857142857142861</v>
      </c>
      <c r="V106" s="31">
        <v>3.97</v>
      </c>
      <c r="W106" s="31">
        <f t="shared" si="4"/>
        <v>3.6090909090909089</v>
      </c>
      <c r="X106" s="31">
        <f t="shared" si="5"/>
        <v>3.3083333333333336</v>
      </c>
      <c r="Y106" s="31">
        <f t="shared" si="6"/>
        <v>3.0538461538461541</v>
      </c>
      <c r="Z106" s="31">
        <f t="shared" si="7"/>
        <v>2.8357142857142859</v>
      </c>
      <c r="AA106" s="22"/>
      <c r="AB106" s="22"/>
      <c r="AC106" s="22"/>
      <c r="AD106" s="22">
        <v>49</v>
      </c>
      <c r="AE106" s="22" t="s">
        <v>133</v>
      </c>
      <c r="AF106" s="31">
        <v>7.36</v>
      </c>
      <c r="AG106" s="31">
        <v>6.6909090909090905</v>
      </c>
      <c r="AH106" s="31">
        <v>6.1333333333333337</v>
      </c>
      <c r="AI106" s="31">
        <v>5.6615384615384619</v>
      </c>
      <c r="AJ106" s="31">
        <v>5.257142857142858</v>
      </c>
      <c r="AK106" s="31">
        <v>3.87</v>
      </c>
      <c r="AL106" s="31">
        <v>3.5181818181818181</v>
      </c>
      <c r="AM106" s="31">
        <v>3.2250000000000001</v>
      </c>
      <c r="AN106" s="31">
        <v>2.976923076923077</v>
      </c>
      <c r="AO106" s="31">
        <v>2.7642857142857147</v>
      </c>
      <c r="AP106" s="22"/>
      <c r="AQ106" s="22"/>
      <c r="AR106" s="22"/>
      <c r="AS106" s="22"/>
      <c r="AT106" s="22"/>
      <c r="AU106" s="22"/>
      <c r="AV106" s="22"/>
      <c r="AW106" s="22"/>
    </row>
    <row r="107" spans="3:49" x14ac:dyDescent="0.2">
      <c r="C107" s="7"/>
      <c r="D107" s="7"/>
      <c r="E107" s="7"/>
      <c r="F107" s="7"/>
      <c r="G107" s="7"/>
      <c r="N107" s="22"/>
      <c r="O107" s="22">
        <v>49</v>
      </c>
      <c r="P107" s="23" t="s">
        <v>77</v>
      </c>
      <c r="Q107" s="31">
        <v>5.43</v>
      </c>
      <c r="R107" s="31">
        <f t="shared" si="0"/>
        <v>4.9363636363636356</v>
      </c>
      <c r="S107" s="31">
        <f t="shared" si="1"/>
        <v>4.5250000000000004</v>
      </c>
      <c r="T107" s="31">
        <f t="shared" si="2"/>
        <v>4.1769230769230763</v>
      </c>
      <c r="U107" s="31">
        <f t="shared" si="3"/>
        <v>3.8785714285714286</v>
      </c>
      <c r="V107" s="31">
        <v>2.86</v>
      </c>
      <c r="W107" s="31">
        <f t="shared" si="4"/>
        <v>2.5999999999999996</v>
      </c>
      <c r="X107" s="31">
        <f t="shared" si="5"/>
        <v>2.3833333333333333</v>
      </c>
      <c r="Y107" s="31">
        <f t="shared" si="6"/>
        <v>2.1999999999999997</v>
      </c>
      <c r="Z107" s="31">
        <f t="shared" si="7"/>
        <v>2.0428571428571427</v>
      </c>
      <c r="AA107" s="22"/>
      <c r="AB107" s="22"/>
      <c r="AC107" s="22"/>
      <c r="AD107" s="22">
        <v>50</v>
      </c>
      <c r="AE107" s="22" t="s">
        <v>58</v>
      </c>
      <c r="AF107" s="31">
        <v>5.43</v>
      </c>
      <c r="AG107" s="31">
        <v>4.9363636363636356</v>
      </c>
      <c r="AH107" s="31">
        <v>4.5250000000000004</v>
      </c>
      <c r="AI107" s="31">
        <v>4.1769230769230763</v>
      </c>
      <c r="AJ107" s="31">
        <v>3.8785714285714286</v>
      </c>
      <c r="AK107" s="31">
        <v>2.86</v>
      </c>
      <c r="AL107" s="31">
        <v>2.5999999999999996</v>
      </c>
      <c r="AM107" s="31">
        <v>2.3833333333333333</v>
      </c>
      <c r="AN107" s="31">
        <v>2.1999999999999997</v>
      </c>
      <c r="AO107" s="31">
        <v>2.0428571428571427</v>
      </c>
      <c r="AP107" s="22"/>
      <c r="AQ107" s="22"/>
      <c r="AR107" s="22"/>
      <c r="AS107" s="22"/>
      <c r="AT107" s="22"/>
      <c r="AU107" s="22"/>
      <c r="AV107" s="22"/>
      <c r="AW107" s="22"/>
    </row>
    <row r="108" spans="3:49" x14ac:dyDescent="0.2">
      <c r="C108" s="7"/>
      <c r="D108" s="7"/>
      <c r="E108" s="7"/>
      <c r="F108" s="7"/>
      <c r="G108" s="7"/>
      <c r="N108" s="22"/>
      <c r="O108" s="22">
        <v>50</v>
      </c>
      <c r="P108" s="23" t="s">
        <v>78</v>
      </c>
      <c r="Q108" s="31">
        <v>7.1</v>
      </c>
      <c r="R108" s="31">
        <f t="shared" si="0"/>
        <v>6.4545454545454541</v>
      </c>
      <c r="S108" s="31">
        <f t="shared" si="1"/>
        <v>5.916666666666667</v>
      </c>
      <c r="T108" s="31">
        <f t="shared" si="2"/>
        <v>5.4615384615384608</v>
      </c>
      <c r="U108" s="31">
        <f t="shared" si="3"/>
        <v>5.0714285714285712</v>
      </c>
      <c r="V108" s="31">
        <v>3.73</v>
      </c>
      <c r="W108" s="31">
        <f t="shared" si="4"/>
        <v>3.3909090909090907</v>
      </c>
      <c r="X108" s="31">
        <f t="shared" si="5"/>
        <v>3.1083333333333334</v>
      </c>
      <c r="Y108" s="31">
        <f t="shared" si="6"/>
        <v>2.8692307692307693</v>
      </c>
      <c r="Z108" s="31">
        <f t="shared" si="7"/>
        <v>2.6642857142857146</v>
      </c>
      <c r="AA108" s="22"/>
      <c r="AB108" s="22"/>
      <c r="AC108" s="22"/>
      <c r="AD108" s="22">
        <v>51</v>
      </c>
      <c r="AE108" s="22" t="s">
        <v>140</v>
      </c>
      <c r="AF108" s="31">
        <v>4.49</v>
      </c>
      <c r="AG108" s="31">
        <v>4.081818181818182</v>
      </c>
      <c r="AH108" s="31">
        <v>3.7416666666666671</v>
      </c>
      <c r="AI108" s="31">
        <v>3.453846153846154</v>
      </c>
      <c r="AJ108" s="31">
        <v>3.2071428571428573</v>
      </c>
      <c r="AK108" s="31">
        <v>2.36</v>
      </c>
      <c r="AL108" s="31">
        <v>2.1454545454545451</v>
      </c>
      <c r="AM108" s="31">
        <v>1.9666666666666666</v>
      </c>
      <c r="AN108" s="31">
        <v>1.8153846153846152</v>
      </c>
      <c r="AO108" s="31">
        <v>1.6857142857142857</v>
      </c>
      <c r="AP108" s="22"/>
      <c r="AQ108" s="22"/>
      <c r="AR108" s="22"/>
      <c r="AS108" s="22"/>
      <c r="AT108" s="22"/>
      <c r="AU108" s="22"/>
      <c r="AV108" s="22"/>
      <c r="AW108" s="22"/>
    </row>
    <row r="109" spans="3:49" x14ac:dyDescent="0.2">
      <c r="C109" s="7"/>
      <c r="D109" s="7"/>
      <c r="E109" s="7"/>
      <c r="F109" s="7"/>
      <c r="G109" s="7"/>
      <c r="N109" s="22"/>
      <c r="O109" s="22">
        <v>51</v>
      </c>
      <c r="P109" s="23" t="s">
        <v>79</v>
      </c>
      <c r="Q109" s="31">
        <v>4.5199999999999996</v>
      </c>
      <c r="R109" s="31">
        <f t="shared" si="0"/>
        <v>4.1090909090909085</v>
      </c>
      <c r="S109" s="31">
        <f t="shared" si="1"/>
        <v>3.7666666666666666</v>
      </c>
      <c r="T109" s="31">
        <f t="shared" si="2"/>
        <v>3.4769230769230766</v>
      </c>
      <c r="U109" s="31">
        <f t="shared" si="3"/>
        <v>3.2285714285714286</v>
      </c>
      <c r="V109" s="31">
        <v>2.38</v>
      </c>
      <c r="W109" s="31">
        <f t="shared" si="4"/>
        <v>2.1636363636363636</v>
      </c>
      <c r="X109" s="31">
        <f t="shared" si="5"/>
        <v>1.9833333333333334</v>
      </c>
      <c r="Y109" s="31">
        <f t="shared" si="6"/>
        <v>1.8307692307692307</v>
      </c>
      <c r="Z109" s="31">
        <f t="shared" si="7"/>
        <v>1.7</v>
      </c>
      <c r="AA109" s="22"/>
      <c r="AB109" s="22"/>
      <c r="AC109" s="22"/>
      <c r="AD109" s="22">
        <v>52</v>
      </c>
      <c r="AE109" s="22" t="s">
        <v>108</v>
      </c>
      <c r="AF109" s="31">
        <v>7.54</v>
      </c>
      <c r="AG109" s="31">
        <v>6.8545454545454536</v>
      </c>
      <c r="AH109" s="31">
        <v>6.2833333333333332</v>
      </c>
      <c r="AI109" s="31">
        <v>5.8</v>
      </c>
      <c r="AJ109" s="31">
        <v>5.3857142857142861</v>
      </c>
      <c r="AK109" s="31">
        <v>3.97</v>
      </c>
      <c r="AL109" s="31">
        <v>3.6090909090909089</v>
      </c>
      <c r="AM109" s="31">
        <v>3.3083333333333336</v>
      </c>
      <c r="AN109" s="31">
        <v>3.0538461538461541</v>
      </c>
      <c r="AO109" s="31">
        <v>2.8357142857142859</v>
      </c>
      <c r="AP109" s="22"/>
      <c r="AQ109" s="22"/>
      <c r="AR109" s="22"/>
      <c r="AS109" s="22"/>
      <c r="AT109" s="22"/>
      <c r="AU109" s="22"/>
      <c r="AV109" s="22"/>
      <c r="AW109" s="22"/>
    </row>
    <row r="110" spans="3:49" x14ac:dyDescent="0.2">
      <c r="C110" s="8" t="e">
        <f>+#REF!*1</f>
        <v>#REF!</v>
      </c>
      <c r="D110" s="8" t="e">
        <f>+#REF!*1.1</f>
        <v>#REF!</v>
      </c>
      <c r="E110" s="8" t="e">
        <f>+#REF!*1.25</f>
        <v>#REF!</v>
      </c>
      <c r="F110" s="8" t="e">
        <f>+#REF!*1.5</f>
        <v>#REF!</v>
      </c>
      <c r="G110" s="8" t="e">
        <f>+#REF!*1.75</f>
        <v>#REF!</v>
      </c>
      <c r="N110" s="22"/>
      <c r="O110" s="22">
        <v>52</v>
      </c>
      <c r="P110" s="23" t="s">
        <v>80</v>
      </c>
      <c r="Q110" s="31">
        <v>3.8</v>
      </c>
      <c r="R110" s="31">
        <f t="shared" si="0"/>
        <v>3.4545454545454541</v>
      </c>
      <c r="S110" s="31">
        <f t="shared" si="1"/>
        <v>3.1666666666666665</v>
      </c>
      <c r="T110" s="31">
        <f t="shared" si="2"/>
        <v>2.9230769230769229</v>
      </c>
      <c r="U110" s="31">
        <f t="shared" si="3"/>
        <v>2.7142857142857144</v>
      </c>
      <c r="V110" s="31">
        <v>2</v>
      </c>
      <c r="W110" s="31">
        <f t="shared" si="4"/>
        <v>1.8181818181818181</v>
      </c>
      <c r="X110" s="31">
        <f t="shared" si="5"/>
        <v>1.6666666666666667</v>
      </c>
      <c r="Y110" s="31">
        <f t="shared" si="6"/>
        <v>1.5384615384615383</v>
      </c>
      <c r="Z110" s="31">
        <f t="shared" si="7"/>
        <v>1.4285714285714286</v>
      </c>
      <c r="AA110" s="22"/>
      <c r="AB110" s="22"/>
      <c r="AC110" s="22"/>
      <c r="AD110" s="22">
        <v>53</v>
      </c>
      <c r="AE110" s="22" t="s">
        <v>114</v>
      </c>
      <c r="AF110" s="31">
        <v>4.9400000000000004</v>
      </c>
      <c r="AG110" s="31">
        <v>4.4909090909090912</v>
      </c>
      <c r="AH110" s="31">
        <v>4.1166666666666671</v>
      </c>
      <c r="AI110" s="31">
        <v>3.8000000000000003</v>
      </c>
      <c r="AJ110" s="31">
        <v>3.5285714285714289</v>
      </c>
      <c r="AK110" s="31">
        <v>2.6</v>
      </c>
      <c r="AL110" s="31">
        <v>2.3636363636363633</v>
      </c>
      <c r="AM110" s="31">
        <v>2.166666666666667</v>
      </c>
      <c r="AN110" s="31">
        <v>2</v>
      </c>
      <c r="AO110" s="31">
        <v>1.8571428571428574</v>
      </c>
      <c r="AP110" s="22"/>
      <c r="AQ110" s="22"/>
      <c r="AR110" s="22"/>
      <c r="AS110" s="22"/>
      <c r="AT110" s="22"/>
      <c r="AU110" s="22"/>
      <c r="AV110" s="22"/>
      <c r="AW110" s="22"/>
    </row>
    <row r="111" spans="3:49" x14ac:dyDescent="0.2">
      <c r="N111" s="22"/>
      <c r="O111" s="22">
        <v>53</v>
      </c>
      <c r="P111" s="23" t="s">
        <v>81</v>
      </c>
      <c r="Q111" s="31">
        <v>3.8</v>
      </c>
      <c r="R111" s="31">
        <f t="shared" si="0"/>
        <v>3.4545454545454541</v>
      </c>
      <c r="S111" s="31">
        <f t="shared" si="1"/>
        <v>3.1666666666666665</v>
      </c>
      <c r="T111" s="31">
        <f t="shared" si="2"/>
        <v>2.9230769230769229</v>
      </c>
      <c r="U111" s="31">
        <f t="shared" si="3"/>
        <v>2.7142857142857144</v>
      </c>
      <c r="V111" s="31">
        <v>2</v>
      </c>
      <c r="W111" s="31">
        <f t="shared" si="4"/>
        <v>1.8181818181818181</v>
      </c>
      <c r="X111" s="31">
        <f t="shared" si="5"/>
        <v>1.6666666666666667</v>
      </c>
      <c r="Y111" s="31">
        <f t="shared" si="6"/>
        <v>1.5384615384615383</v>
      </c>
      <c r="Z111" s="31">
        <f t="shared" si="7"/>
        <v>1.4285714285714286</v>
      </c>
      <c r="AA111" s="22"/>
      <c r="AB111" s="22"/>
      <c r="AC111" s="22"/>
      <c r="AD111" s="22">
        <v>54</v>
      </c>
      <c r="AE111" s="22" t="s">
        <v>115</v>
      </c>
      <c r="AF111" s="31">
        <v>4.9400000000000004</v>
      </c>
      <c r="AG111" s="31">
        <v>4.4909090909090912</v>
      </c>
      <c r="AH111" s="31">
        <v>4.1166666666666671</v>
      </c>
      <c r="AI111" s="31">
        <v>3.8000000000000003</v>
      </c>
      <c r="AJ111" s="31">
        <v>3.5285714285714289</v>
      </c>
      <c r="AK111" s="31">
        <v>2.6</v>
      </c>
      <c r="AL111" s="31">
        <v>2.3636363636363633</v>
      </c>
      <c r="AM111" s="31">
        <v>2.166666666666667</v>
      </c>
      <c r="AN111" s="31">
        <v>2</v>
      </c>
      <c r="AO111" s="31">
        <v>1.8571428571428574</v>
      </c>
      <c r="AP111" s="22"/>
      <c r="AQ111" s="22"/>
      <c r="AR111" s="22"/>
      <c r="AS111" s="22"/>
      <c r="AT111" s="22"/>
      <c r="AU111" s="22"/>
      <c r="AV111" s="22"/>
      <c r="AW111" s="22"/>
    </row>
    <row r="112" spans="3:49" x14ac:dyDescent="0.2">
      <c r="H112">
        <v>1.1000000000000001</v>
      </c>
      <c r="I112">
        <v>1</v>
      </c>
      <c r="N112" s="22"/>
      <c r="O112" s="22">
        <v>54</v>
      </c>
      <c r="P112" s="23" t="s">
        <v>82</v>
      </c>
      <c r="Q112" s="31">
        <v>3.8</v>
      </c>
      <c r="R112" s="31">
        <f t="shared" si="0"/>
        <v>3.4545454545454541</v>
      </c>
      <c r="S112" s="31">
        <f t="shared" si="1"/>
        <v>3.1666666666666665</v>
      </c>
      <c r="T112" s="31">
        <f t="shared" si="2"/>
        <v>2.9230769230769229</v>
      </c>
      <c r="U112" s="31">
        <f t="shared" si="3"/>
        <v>2.7142857142857144</v>
      </c>
      <c r="V112" s="31">
        <v>2</v>
      </c>
      <c r="W112" s="31">
        <f t="shared" si="4"/>
        <v>1.8181818181818181</v>
      </c>
      <c r="X112" s="31">
        <f t="shared" si="5"/>
        <v>1.6666666666666667</v>
      </c>
      <c r="Y112" s="31">
        <f t="shared" si="6"/>
        <v>1.5384615384615383</v>
      </c>
      <c r="Z112" s="31">
        <f t="shared" si="7"/>
        <v>1.4285714285714286</v>
      </c>
      <c r="AA112" s="22"/>
      <c r="AB112" s="22"/>
      <c r="AC112" s="22"/>
      <c r="AD112" s="22">
        <v>55</v>
      </c>
      <c r="AE112" s="22" t="s">
        <v>80</v>
      </c>
      <c r="AF112" s="31">
        <v>3.8</v>
      </c>
      <c r="AG112" s="31">
        <v>3.4545454545454541</v>
      </c>
      <c r="AH112" s="31">
        <v>3.1666666666666665</v>
      </c>
      <c r="AI112" s="31">
        <v>2.9230769230769229</v>
      </c>
      <c r="AJ112" s="31">
        <v>2.7142857142857144</v>
      </c>
      <c r="AK112" s="31">
        <v>2</v>
      </c>
      <c r="AL112" s="31">
        <v>1.8181818181818181</v>
      </c>
      <c r="AM112" s="31">
        <v>1.6666666666666667</v>
      </c>
      <c r="AN112" s="31">
        <v>1.5384615384615383</v>
      </c>
      <c r="AO112" s="31">
        <v>1.4285714285714286</v>
      </c>
      <c r="AP112" s="22"/>
      <c r="AQ112" s="22"/>
      <c r="AR112" s="22"/>
      <c r="AS112" s="22"/>
      <c r="AT112" s="22"/>
      <c r="AU112" s="22"/>
      <c r="AV112" s="22"/>
      <c r="AW112" s="22"/>
    </row>
    <row r="113" spans="3:49" x14ac:dyDescent="0.2">
      <c r="C113" s="8" t="e">
        <f>+#REF!*1.1</f>
        <v>#REF!</v>
      </c>
      <c r="D113" s="8" t="e">
        <f>+#REF!*1</f>
        <v>#REF!</v>
      </c>
      <c r="E113" s="8" t="e">
        <f>+#REF!*1.1</f>
        <v>#REF!</v>
      </c>
      <c r="F113" s="8" t="e">
        <f>+#REF!*0.9</f>
        <v>#REF!</v>
      </c>
      <c r="G113" s="8" t="e">
        <f>+#REF!*0.9</f>
        <v>#REF!</v>
      </c>
      <c r="H113">
        <v>1</v>
      </c>
      <c r="I113">
        <v>1.05</v>
      </c>
      <c r="N113" s="22"/>
      <c r="O113" s="22">
        <v>55</v>
      </c>
      <c r="P113" s="23" t="s">
        <v>83</v>
      </c>
      <c r="Q113" s="31">
        <v>3.8</v>
      </c>
      <c r="R113" s="31">
        <f t="shared" si="0"/>
        <v>3.4545454545454541</v>
      </c>
      <c r="S113" s="31">
        <f t="shared" si="1"/>
        <v>3.1666666666666665</v>
      </c>
      <c r="T113" s="31">
        <f t="shared" si="2"/>
        <v>2.9230769230769229</v>
      </c>
      <c r="U113" s="31">
        <f t="shared" si="3"/>
        <v>2.7142857142857144</v>
      </c>
      <c r="V113" s="31">
        <v>2</v>
      </c>
      <c r="W113" s="31">
        <f t="shared" si="4"/>
        <v>1.8181818181818181</v>
      </c>
      <c r="X113" s="31">
        <f t="shared" si="5"/>
        <v>1.6666666666666667</v>
      </c>
      <c r="Y113" s="31">
        <f t="shared" si="6"/>
        <v>1.5384615384615383</v>
      </c>
      <c r="Z113" s="31">
        <f t="shared" si="7"/>
        <v>1.4285714285714286</v>
      </c>
      <c r="AA113" s="22"/>
      <c r="AB113" s="22"/>
      <c r="AC113" s="22"/>
      <c r="AD113" s="22">
        <v>56</v>
      </c>
      <c r="AE113" s="22" t="s">
        <v>78</v>
      </c>
      <c r="AF113" s="31">
        <v>7.1</v>
      </c>
      <c r="AG113" s="31">
        <v>6.4545454545454541</v>
      </c>
      <c r="AH113" s="31">
        <v>5.916666666666667</v>
      </c>
      <c r="AI113" s="31">
        <v>5.4615384615384608</v>
      </c>
      <c r="AJ113" s="31">
        <v>5.0714285714285712</v>
      </c>
      <c r="AK113" s="31">
        <v>3.73</v>
      </c>
      <c r="AL113" s="31">
        <v>3.3909090909090907</v>
      </c>
      <c r="AM113" s="31">
        <v>3.1083333333333334</v>
      </c>
      <c r="AN113" s="31">
        <v>2.8692307692307693</v>
      </c>
      <c r="AO113" s="31">
        <v>2.6642857142857146</v>
      </c>
      <c r="AP113" s="22"/>
      <c r="AQ113" s="22"/>
      <c r="AR113" s="22"/>
      <c r="AS113" s="22"/>
      <c r="AT113" s="22"/>
      <c r="AU113" s="22"/>
      <c r="AV113" s="22"/>
      <c r="AW113" s="22"/>
    </row>
    <row r="114" spans="3:49" x14ac:dyDescent="0.2">
      <c r="H114">
        <v>1.1000000000000001</v>
      </c>
      <c r="I114">
        <v>1.1299999999999999</v>
      </c>
      <c r="N114" s="22"/>
      <c r="O114" s="22">
        <v>56</v>
      </c>
      <c r="P114" s="23" t="s">
        <v>84</v>
      </c>
      <c r="Q114" s="31">
        <v>4.29</v>
      </c>
      <c r="R114" s="31">
        <f t="shared" si="0"/>
        <v>3.9</v>
      </c>
      <c r="S114" s="31">
        <f t="shared" si="1"/>
        <v>3.5750000000000002</v>
      </c>
      <c r="T114" s="31">
        <f t="shared" si="2"/>
        <v>3.3</v>
      </c>
      <c r="U114" s="31">
        <f t="shared" si="3"/>
        <v>3.0642857142857145</v>
      </c>
      <c r="V114" s="31">
        <v>2.2599999999999998</v>
      </c>
      <c r="W114" s="31">
        <f t="shared" si="4"/>
        <v>2.0545454545454542</v>
      </c>
      <c r="X114" s="31">
        <f t="shared" si="5"/>
        <v>1.8833333333333333</v>
      </c>
      <c r="Y114" s="31">
        <f t="shared" si="6"/>
        <v>1.7384615384615383</v>
      </c>
      <c r="Z114" s="31">
        <f t="shared" si="7"/>
        <v>1.6142857142857143</v>
      </c>
      <c r="AA114" s="22"/>
      <c r="AB114" s="22"/>
      <c r="AC114" s="22"/>
      <c r="AD114" s="22">
        <v>57</v>
      </c>
      <c r="AE114" s="22" t="s">
        <v>81</v>
      </c>
      <c r="AF114" s="31">
        <v>3.8</v>
      </c>
      <c r="AG114" s="31">
        <v>3.4545454545454541</v>
      </c>
      <c r="AH114" s="31">
        <v>3.1666666666666665</v>
      </c>
      <c r="AI114" s="31">
        <v>2.9230769230769229</v>
      </c>
      <c r="AJ114" s="31">
        <v>2.7142857142857144</v>
      </c>
      <c r="AK114" s="31">
        <v>2</v>
      </c>
      <c r="AL114" s="31">
        <v>1.8181818181818181</v>
      </c>
      <c r="AM114" s="31">
        <v>1.6666666666666667</v>
      </c>
      <c r="AN114" s="31">
        <v>1.5384615384615383</v>
      </c>
      <c r="AO114" s="31">
        <v>1.4285714285714286</v>
      </c>
      <c r="AP114" s="22"/>
      <c r="AQ114" s="22"/>
      <c r="AR114" s="22"/>
      <c r="AS114" s="22"/>
      <c r="AT114" s="22"/>
      <c r="AU114" s="22"/>
      <c r="AV114" s="22"/>
      <c r="AW114" s="22"/>
    </row>
    <row r="115" spans="3:49" x14ac:dyDescent="0.2">
      <c r="H115">
        <v>0.9</v>
      </c>
      <c r="I115">
        <v>1.18</v>
      </c>
      <c r="N115" s="22"/>
      <c r="O115" s="22">
        <v>57</v>
      </c>
      <c r="P115" s="23" t="s">
        <v>85</v>
      </c>
      <c r="Q115" s="31">
        <v>5.17</v>
      </c>
      <c r="R115" s="31">
        <f t="shared" si="0"/>
        <v>4.6999999999999993</v>
      </c>
      <c r="S115" s="31">
        <f t="shared" si="1"/>
        <v>4.3083333333333336</v>
      </c>
      <c r="T115" s="31">
        <f t="shared" si="2"/>
        <v>3.9769230769230766</v>
      </c>
      <c r="U115" s="31">
        <f t="shared" si="3"/>
        <v>3.6928571428571431</v>
      </c>
      <c r="V115" s="31">
        <v>2.72</v>
      </c>
      <c r="W115" s="31">
        <f t="shared" si="4"/>
        <v>2.4727272727272727</v>
      </c>
      <c r="X115" s="31">
        <f t="shared" si="5"/>
        <v>2.2666666666666671</v>
      </c>
      <c r="Y115" s="31">
        <f t="shared" si="6"/>
        <v>2.0923076923076924</v>
      </c>
      <c r="Z115" s="31">
        <f t="shared" si="7"/>
        <v>1.9428571428571431</v>
      </c>
      <c r="AA115" s="22"/>
      <c r="AB115" s="22"/>
      <c r="AC115" s="22"/>
      <c r="AD115" s="22">
        <v>58</v>
      </c>
      <c r="AE115" s="22" t="s">
        <v>149</v>
      </c>
      <c r="AF115" s="31">
        <v>5.48</v>
      </c>
      <c r="AG115" s="31">
        <v>4.9818181818181815</v>
      </c>
      <c r="AH115" s="31">
        <v>4.5666666666666673</v>
      </c>
      <c r="AI115" s="31">
        <v>4.2153846153846155</v>
      </c>
      <c r="AJ115" s="31">
        <v>3.914285714285715</v>
      </c>
      <c r="AK115" s="31">
        <v>2.89</v>
      </c>
      <c r="AL115" s="31">
        <v>2.627272727272727</v>
      </c>
      <c r="AM115" s="31">
        <v>2.4083333333333337</v>
      </c>
      <c r="AN115" s="31">
        <v>2.2230769230769232</v>
      </c>
      <c r="AO115" s="31">
        <v>2.0642857142857145</v>
      </c>
      <c r="AP115" s="22"/>
      <c r="AQ115" s="22"/>
      <c r="AR115" s="22"/>
      <c r="AS115" s="22"/>
      <c r="AT115" s="22"/>
      <c r="AU115" s="22"/>
      <c r="AV115" s="22"/>
      <c r="AW115" s="22"/>
    </row>
    <row r="116" spans="3:49" x14ac:dyDescent="0.2">
      <c r="C116" s="8" t="e">
        <f>+#REF!*1</f>
        <v>#REF!</v>
      </c>
      <c r="D116" s="8" t="e">
        <f>+#REF!*1.05</f>
        <v>#REF!</v>
      </c>
      <c r="E116" s="8" t="e">
        <f>+#REF!*1.13</f>
        <v>#REF!</v>
      </c>
      <c r="F116" s="8" t="e">
        <f>+#REF!*1.18</f>
        <v>#REF!</v>
      </c>
      <c r="G116" s="8" t="e">
        <f>+#REF!*1.23</f>
        <v>#REF!</v>
      </c>
      <c r="H116">
        <v>0.9</v>
      </c>
      <c r="I116">
        <v>1.23</v>
      </c>
      <c r="N116" s="22"/>
      <c r="O116" s="22">
        <v>58</v>
      </c>
      <c r="P116" s="23" t="s">
        <v>86</v>
      </c>
      <c r="Q116" s="31">
        <v>5.43</v>
      </c>
      <c r="R116" s="31">
        <f t="shared" si="0"/>
        <v>4.9363636363636356</v>
      </c>
      <c r="S116" s="31">
        <f t="shared" si="1"/>
        <v>4.5250000000000004</v>
      </c>
      <c r="T116" s="31">
        <f t="shared" si="2"/>
        <v>4.1769230769230763</v>
      </c>
      <c r="U116" s="31">
        <f t="shared" si="3"/>
        <v>3.8785714285714286</v>
      </c>
      <c r="V116" s="31">
        <v>2.86</v>
      </c>
      <c r="W116" s="31">
        <f t="shared" si="4"/>
        <v>2.5999999999999996</v>
      </c>
      <c r="X116" s="31">
        <f t="shared" si="5"/>
        <v>2.3833333333333333</v>
      </c>
      <c r="Y116" s="31">
        <f t="shared" si="6"/>
        <v>2.1999999999999997</v>
      </c>
      <c r="Z116" s="31">
        <f t="shared" si="7"/>
        <v>2.0428571428571427</v>
      </c>
      <c r="AA116" s="22"/>
      <c r="AB116" s="22"/>
      <c r="AC116" s="22"/>
      <c r="AD116" s="22">
        <v>59</v>
      </c>
      <c r="AE116" s="22" t="s">
        <v>34</v>
      </c>
      <c r="AF116" s="31">
        <v>6.54</v>
      </c>
      <c r="AG116" s="31">
        <v>5.9454545454545453</v>
      </c>
      <c r="AH116" s="31">
        <v>5.45</v>
      </c>
      <c r="AI116" s="31">
        <v>5.0307692307692307</v>
      </c>
      <c r="AJ116" s="31">
        <v>4.6714285714285717</v>
      </c>
      <c r="AK116" s="31">
        <v>3.44</v>
      </c>
      <c r="AL116" s="31">
        <v>3.127272727272727</v>
      </c>
      <c r="AM116" s="31">
        <v>2.8666666666666667</v>
      </c>
      <c r="AN116" s="31">
        <v>2.6461538461538461</v>
      </c>
      <c r="AO116" s="31">
        <v>2.4571428571428573</v>
      </c>
      <c r="AP116" s="22"/>
      <c r="AQ116" s="22"/>
      <c r="AR116" s="22"/>
      <c r="AS116" s="22"/>
      <c r="AT116" s="22"/>
      <c r="AU116" s="22"/>
      <c r="AV116" s="22"/>
      <c r="AW116" s="22"/>
    </row>
    <row r="117" spans="3:49" x14ac:dyDescent="0.2">
      <c r="N117" s="22"/>
      <c r="O117" s="22">
        <v>59</v>
      </c>
      <c r="P117" s="23" t="s">
        <v>87</v>
      </c>
      <c r="Q117" s="31">
        <v>7.54</v>
      </c>
      <c r="R117" s="31">
        <f t="shared" si="0"/>
        <v>6.8545454545454536</v>
      </c>
      <c r="S117" s="31">
        <f t="shared" si="1"/>
        <v>6.2833333333333332</v>
      </c>
      <c r="T117" s="31">
        <f t="shared" si="2"/>
        <v>5.8</v>
      </c>
      <c r="U117" s="31">
        <f t="shared" si="3"/>
        <v>5.3857142857142861</v>
      </c>
      <c r="V117" s="31">
        <v>3.97</v>
      </c>
      <c r="W117" s="31">
        <f t="shared" si="4"/>
        <v>3.6090909090909089</v>
      </c>
      <c r="X117" s="31">
        <f t="shared" si="5"/>
        <v>3.3083333333333336</v>
      </c>
      <c r="Y117" s="31">
        <f t="shared" si="6"/>
        <v>3.0538461538461541</v>
      </c>
      <c r="Z117" s="31">
        <f t="shared" si="7"/>
        <v>2.8357142857142859</v>
      </c>
      <c r="AA117" s="22"/>
      <c r="AB117" s="22"/>
      <c r="AC117" s="22"/>
      <c r="AD117" s="22">
        <v>60</v>
      </c>
      <c r="AE117" s="22" t="s">
        <v>90</v>
      </c>
      <c r="AF117" s="31">
        <v>4.49</v>
      </c>
      <c r="AG117" s="31">
        <v>4.081818181818182</v>
      </c>
      <c r="AH117" s="31">
        <v>3.7416666666666671</v>
      </c>
      <c r="AI117" s="31">
        <v>3.453846153846154</v>
      </c>
      <c r="AJ117" s="31">
        <v>3.2071428571428573</v>
      </c>
      <c r="AK117" s="31">
        <v>2.36</v>
      </c>
      <c r="AL117" s="31">
        <v>2.1454545454545451</v>
      </c>
      <c r="AM117" s="31">
        <v>1.9666666666666666</v>
      </c>
      <c r="AN117" s="31">
        <v>1.8153846153846152</v>
      </c>
      <c r="AO117" s="31">
        <v>1.6857142857142857</v>
      </c>
      <c r="AP117" s="22"/>
      <c r="AQ117" s="22"/>
      <c r="AR117" s="22"/>
      <c r="AS117" s="22"/>
      <c r="AT117" s="22"/>
      <c r="AU117" s="22"/>
      <c r="AV117" s="22"/>
      <c r="AW117" s="22"/>
    </row>
    <row r="118" spans="3:49" x14ac:dyDescent="0.2">
      <c r="N118" s="22"/>
      <c r="O118" s="22">
        <v>60</v>
      </c>
      <c r="P118" s="23" t="s">
        <v>88</v>
      </c>
      <c r="Q118" s="31">
        <v>7.54</v>
      </c>
      <c r="R118" s="31">
        <f t="shared" si="0"/>
        <v>6.8545454545454536</v>
      </c>
      <c r="S118" s="31">
        <f t="shared" si="1"/>
        <v>6.2833333333333332</v>
      </c>
      <c r="T118" s="31">
        <f t="shared" si="2"/>
        <v>5.8</v>
      </c>
      <c r="U118" s="31">
        <f t="shared" si="3"/>
        <v>5.3857142857142861</v>
      </c>
      <c r="V118" s="31">
        <v>3.97</v>
      </c>
      <c r="W118" s="31">
        <f t="shared" si="4"/>
        <v>3.6090909090909089</v>
      </c>
      <c r="X118" s="31">
        <f t="shared" si="5"/>
        <v>3.3083333333333336</v>
      </c>
      <c r="Y118" s="31">
        <f t="shared" si="6"/>
        <v>3.0538461538461541</v>
      </c>
      <c r="Z118" s="31">
        <f t="shared" si="7"/>
        <v>2.8357142857142859</v>
      </c>
      <c r="AA118" s="22"/>
      <c r="AB118" s="22"/>
      <c r="AC118" s="22"/>
      <c r="AD118" s="22">
        <v>61</v>
      </c>
      <c r="AE118" s="22" t="s">
        <v>71</v>
      </c>
      <c r="AF118" s="31">
        <v>4.9400000000000004</v>
      </c>
      <c r="AG118" s="31">
        <v>4.4909090909090912</v>
      </c>
      <c r="AH118" s="31">
        <v>4.1166666666666671</v>
      </c>
      <c r="AI118" s="31">
        <v>3.8000000000000003</v>
      </c>
      <c r="AJ118" s="31">
        <v>3.5285714285714289</v>
      </c>
      <c r="AK118" s="31">
        <v>2.6</v>
      </c>
      <c r="AL118" s="31">
        <v>2.3636363636363633</v>
      </c>
      <c r="AM118" s="31">
        <v>2.166666666666667</v>
      </c>
      <c r="AN118" s="31">
        <v>2</v>
      </c>
      <c r="AO118" s="31">
        <v>1.8571428571428574</v>
      </c>
      <c r="AP118" s="22"/>
      <c r="AQ118" s="22"/>
      <c r="AR118" s="22"/>
      <c r="AS118" s="22"/>
      <c r="AT118" s="22"/>
      <c r="AU118" s="22"/>
      <c r="AV118" s="22"/>
      <c r="AW118" s="22"/>
    </row>
    <row r="119" spans="3:49" x14ac:dyDescent="0.2">
      <c r="N119" s="22"/>
      <c r="O119" s="22">
        <v>61</v>
      </c>
      <c r="P119" s="23" t="s">
        <v>89</v>
      </c>
      <c r="Q119" s="31">
        <v>4.49</v>
      </c>
      <c r="R119" s="31">
        <f t="shared" si="0"/>
        <v>4.081818181818182</v>
      </c>
      <c r="S119" s="31">
        <f t="shared" si="1"/>
        <v>3.7416666666666671</v>
      </c>
      <c r="T119" s="31">
        <f t="shared" si="2"/>
        <v>3.453846153846154</v>
      </c>
      <c r="U119" s="31">
        <f t="shared" si="3"/>
        <v>3.2071428571428573</v>
      </c>
      <c r="V119" s="31">
        <v>2.36</v>
      </c>
      <c r="W119" s="31">
        <f t="shared" si="4"/>
        <v>2.1454545454545451</v>
      </c>
      <c r="X119" s="31">
        <f t="shared" si="5"/>
        <v>1.9666666666666666</v>
      </c>
      <c r="Y119" s="31">
        <f t="shared" si="6"/>
        <v>1.8153846153846152</v>
      </c>
      <c r="Z119" s="31">
        <f t="shared" si="7"/>
        <v>1.6857142857142857</v>
      </c>
      <c r="AA119" s="22"/>
      <c r="AB119" s="22"/>
      <c r="AC119" s="22"/>
      <c r="AD119" s="22">
        <v>62</v>
      </c>
      <c r="AE119" s="22" t="s">
        <v>105</v>
      </c>
      <c r="AF119" s="31">
        <v>4.34</v>
      </c>
      <c r="AG119" s="31">
        <v>3.9454545454545449</v>
      </c>
      <c r="AH119" s="31">
        <v>3.6166666666666667</v>
      </c>
      <c r="AI119" s="31">
        <v>3.3384615384615381</v>
      </c>
      <c r="AJ119" s="31">
        <v>3.1</v>
      </c>
      <c r="AK119" s="31">
        <v>2.29</v>
      </c>
      <c r="AL119" s="31">
        <v>2.0818181818181816</v>
      </c>
      <c r="AM119" s="31">
        <v>1.9083333333333334</v>
      </c>
      <c r="AN119" s="31">
        <v>1.7615384615384615</v>
      </c>
      <c r="AO119" s="31">
        <v>1.6357142857142859</v>
      </c>
      <c r="AP119" s="22"/>
      <c r="AQ119" s="22"/>
      <c r="AR119" s="22"/>
      <c r="AS119" s="22"/>
      <c r="AT119" s="22"/>
      <c r="AU119" s="22"/>
      <c r="AV119" s="22"/>
      <c r="AW119" s="22"/>
    </row>
    <row r="120" spans="3:49" x14ac:dyDescent="0.2">
      <c r="N120" s="22"/>
      <c r="O120" s="22">
        <v>62</v>
      </c>
      <c r="P120" s="23" t="s">
        <v>90</v>
      </c>
      <c r="Q120" s="31">
        <v>4.49</v>
      </c>
      <c r="R120" s="31">
        <f t="shared" si="0"/>
        <v>4.081818181818182</v>
      </c>
      <c r="S120" s="31">
        <f t="shared" si="1"/>
        <v>3.7416666666666671</v>
      </c>
      <c r="T120" s="31">
        <f t="shared" si="2"/>
        <v>3.453846153846154</v>
      </c>
      <c r="U120" s="31">
        <f t="shared" si="3"/>
        <v>3.2071428571428573</v>
      </c>
      <c r="V120" s="31">
        <v>2.36</v>
      </c>
      <c r="W120" s="31">
        <f t="shared" si="4"/>
        <v>2.1454545454545451</v>
      </c>
      <c r="X120" s="31">
        <f t="shared" si="5"/>
        <v>1.9666666666666666</v>
      </c>
      <c r="Y120" s="31">
        <f t="shared" si="6"/>
        <v>1.8153846153846152</v>
      </c>
      <c r="Z120" s="31">
        <f t="shared" si="7"/>
        <v>1.6857142857142857</v>
      </c>
      <c r="AA120" s="22"/>
      <c r="AB120" s="22"/>
      <c r="AC120" s="22"/>
      <c r="AD120" s="22">
        <v>63</v>
      </c>
      <c r="AE120" s="22" t="s">
        <v>35</v>
      </c>
      <c r="AF120" s="31">
        <v>6.54</v>
      </c>
      <c r="AG120" s="31">
        <v>5.9454545454545453</v>
      </c>
      <c r="AH120" s="31">
        <v>5.45</v>
      </c>
      <c r="AI120" s="31">
        <v>5.0307692307692307</v>
      </c>
      <c r="AJ120" s="31">
        <v>4.6714285714285717</v>
      </c>
      <c r="AK120" s="31">
        <v>3.44</v>
      </c>
      <c r="AL120" s="31">
        <v>3.127272727272727</v>
      </c>
      <c r="AM120" s="31">
        <v>2.8666666666666667</v>
      </c>
      <c r="AN120" s="31">
        <v>2.6461538461538461</v>
      </c>
      <c r="AO120" s="31">
        <v>2.4571428571428573</v>
      </c>
      <c r="AP120" s="22"/>
      <c r="AQ120" s="22"/>
      <c r="AR120" s="22"/>
      <c r="AS120" s="22"/>
      <c r="AT120" s="22"/>
      <c r="AU120" s="22"/>
      <c r="AV120" s="22"/>
      <c r="AW120" s="22"/>
    </row>
    <row r="121" spans="3:49" x14ac:dyDescent="0.2">
      <c r="N121" s="22"/>
      <c r="O121" s="22">
        <v>63</v>
      </c>
      <c r="P121" s="23" t="s">
        <v>91</v>
      </c>
      <c r="Q121" s="31">
        <v>4.9400000000000004</v>
      </c>
      <c r="R121" s="31">
        <f t="shared" si="0"/>
        <v>4.4909090909090912</v>
      </c>
      <c r="S121" s="31">
        <f t="shared" si="1"/>
        <v>4.1166666666666671</v>
      </c>
      <c r="T121" s="31">
        <f t="shared" si="2"/>
        <v>3.8000000000000003</v>
      </c>
      <c r="U121" s="31">
        <f t="shared" si="3"/>
        <v>3.5285714285714289</v>
      </c>
      <c r="V121" s="31">
        <v>2.6</v>
      </c>
      <c r="W121" s="31">
        <f t="shared" si="4"/>
        <v>2.3636363636363633</v>
      </c>
      <c r="X121" s="31">
        <f t="shared" si="5"/>
        <v>2.166666666666667</v>
      </c>
      <c r="Y121" s="31">
        <f t="shared" si="6"/>
        <v>2</v>
      </c>
      <c r="Z121" s="31">
        <f t="shared" si="7"/>
        <v>1.8571428571428574</v>
      </c>
      <c r="AA121" s="22"/>
      <c r="AB121" s="22"/>
      <c r="AC121" s="22"/>
      <c r="AD121" s="22">
        <v>64</v>
      </c>
      <c r="AE121" s="22" t="s">
        <v>128</v>
      </c>
      <c r="AF121" s="31">
        <v>5.43</v>
      </c>
      <c r="AG121" s="31">
        <v>4.9363636363636356</v>
      </c>
      <c r="AH121" s="31">
        <v>4.5250000000000004</v>
      </c>
      <c r="AI121" s="31">
        <v>4.1769230769230763</v>
      </c>
      <c r="AJ121" s="31">
        <v>3.8785714285714286</v>
      </c>
      <c r="AK121" s="31">
        <v>2.86</v>
      </c>
      <c r="AL121" s="31">
        <v>2.5999999999999996</v>
      </c>
      <c r="AM121" s="31">
        <v>2.3833333333333333</v>
      </c>
      <c r="AN121" s="31">
        <v>2.1999999999999997</v>
      </c>
      <c r="AO121" s="31">
        <v>2.0428571428571427</v>
      </c>
      <c r="AP121" s="22"/>
      <c r="AQ121" s="22"/>
      <c r="AR121" s="22"/>
      <c r="AS121" s="22"/>
      <c r="AT121" s="22"/>
      <c r="AU121" s="22"/>
      <c r="AV121" s="22"/>
      <c r="AW121" s="22"/>
    </row>
    <row r="122" spans="3:49" x14ac:dyDescent="0.2">
      <c r="N122" s="22"/>
      <c r="O122" s="22">
        <v>64</v>
      </c>
      <c r="P122" s="23" t="s">
        <v>92</v>
      </c>
      <c r="Q122" s="31">
        <v>4.29</v>
      </c>
      <c r="R122" s="31">
        <f t="shared" si="0"/>
        <v>3.9</v>
      </c>
      <c r="S122" s="31">
        <f t="shared" si="1"/>
        <v>3.5750000000000002</v>
      </c>
      <c r="T122" s="31">
        <f t="shared" si="2"/>
        <v>3.3</v>
      </c>
      <c r="U122" s="31">
        <f t="shared" si="3"/>
        <v>3.0642857142857145</v>
      </c>
      <c r="V122" s="31">
        <v>2.2599999999999998</v>
      </c>
      <c r="W122" s="31">
        <f t="shared" si="4"/>
        <v>2.0545454545454542</v>
      </c>
      <c r="X122" s="31">
        <f t="shared" si="5"/>
        <v>1.8833333333333333</v>
      </c>
      <c r="Y122" s="31">
        <f t="shared" si="6"/>
        <v>1.7384615384615383</v>
      </c>
      <c r="Z122" s="31">
        <f t="shared" si="7"/>
        <v>1.6142857142857143</v>
      </c>
      <c r="AA122" s="22"/>
      <c r="AB122" s="22"/>
      <c r="AC122" s="22"/>
      <c r="AD122" s="22">
        <v>65</v>
      </c>
      <c r="AE122" s="22" t="s">
        <v>47</v>
      </c>
      <c r="AF122" s="31">
        <v>6.03</v>
      </c>
      <c r="AG122" s="31">
        <v>5.4818181818181815</v>
      </c>
      <c r="AH122" s="31">
        <v>5.0250000000000004</v>
      </c>
      <c r="AI122" s="31">
        <v>4.6384615384615389</v>
      </c>
      <c r="AJ122" s="31">
        <v>4.3071428571428578</v>
      </c>
      <c r="AK122" s="31">
        <v>3.17</v>
      </c>
      <c r="AL122" s="31">
        <v>2.8818181818181814</v>
      </c>
      <c r="AM122" s="31">
        <v>2.6416666666666666</v>
      </c>
      <c r="AN122" s="31">
        <v>2.4384615384615382</v>
      </c>
      <c r="AO122" s="31">
        <v>2.2642857142857142</v>
      </c>
      <c r="AP122" s="22"/>
      <c r="AQ122" s="22"/>
      <c r="AR122" s="22"/>
      <c r="AS122" s="22"/>
      <c r="AT122" s="22"/>
      <c r="AU122" s="22"/>
      <c r="AV122" s="22"/>
      <c r="AW122" s="22"/>
    </row>
    <row r="123" spans="3:49" x14ac:dyDescent="0.2">
      <c r="N123" s="22"/>
      <c r="O123" s="22">
        <v>65</v>
      </c>
      <c r="P123" s="23" t="s">
        <v>93</v>
      </c>
      <c r="Q123" s="31">
        <v>4.29</v>
      </c>
      <c r="R123" s="31">
        <f t="shared" si="0"/>
        <v>3.9</v>
      </c>
      <c r="S123" s="31">
        <f t="shared" si="1"/>
        <v>3.5750000000000002</v>
      </c>
      <c r="T123" s="31">
        <f t="shared" si="2"/>
        <v>3.3</v>
      </c>
      <c r="U123" s="31">
        <f t="shared" si="3"/>
        <v>3.0642857142857145</v>
      </c>
      <c r="V123" s="31">
        <v>2.2599999999999998</v>
      </c>
      <c r="W123" s="31">
        <f t="shared" si="4"/>
        <v>2.0545454545454542</v>
      </c>
      <c r="X123" s="31">
        <f t="shared" si="5"/>
        <v>1.8833333333333333</v>
      </c>
      <c r="Y123" s="31">
        <f t="shared" si="6"/>
        <v>1.7384615384615383</v>
      </c>
      <c r="Z123" s="31">
        <f t="shared" si="7"/>
        <v>1.6142857142857143</v>
      </c>
      <c r="AA123" s="22"/>
      <c r="AB123" s="22"/>
      <c r="AC123" s="22"/>
      <c r="AD123" s="22">
        <v>66</v>
      </c>
      <c r="AE123" s="22" t="s">
        <v>91</v>
      </c>
      <c r="AF123" s="31">
        <v>4.9400000000000004</v>
      </c>
      <c r="AG123" s="31">
        <v>4.4909090909090912</v>
      </c>
      <c r="AH123" s="31">
        <v>4.1166666666666671</v>
      </c>
      <c r="AI123" s="31">
        <v>3.8000000000000003</v>
      </c>
      <c r="AJ123" s="31">
        <v>3.5285714285714289</v>
      </c>
      <c r="AK123" s="31">
        <v>2.6</v>
      </c>
      <c r="AL123" s="31">
        <v>2.3636363636363633</v>
      </c>
      <c r="AM123" s="31">
        <v>2.166666666666667</v>
      </c>
      <c r="AN123" s="31">
        <v>2</v>
      </c>
      <c r="AO123" s="31">
        <v>1.8571428571428574</v>
      </c>
      <c r="AP123" s="22"/>
      <c r="AQ123" s="22"/>
      <c r="AR123" s="22"/>
      <c r="AS123" s="22"/>
      <c r="AT123" s="22"/>
      <c r="AU123" s="22"/>
      <c r="AV123" s="22"/>
      <c r="AW123" s="22"/>
    </row>
    <row r="124" spans="3:49" x14ac:dyDescent="0.2">
      <c r="N124" s="22"/>
      <c r="O124" s="22">
        <v>66</v>
      </c>
      <c r="P124" s="23" t="s">
        <v>94</v>
      </c>
      <c r="Q124" s="31">
        <v>4.72</v>
      </c>
      <c r="R124" s="31">
        <f t="shared" ref="R124:R186" si="8">Q124/1.1</f>
        <v>4.2909090909090901</v>
      </c>
      <c r="S124" s="31">
        <f t="shared" ref="S124:S186" si="9">Q124/1.2</f>
        <v>3.9333333333333331</v>
      </c>
      <c r="T124" s="31">
        <f t="shared" ref="T124:T186" si="10">Q124/1.3</f>
        <v>3.6307692307692303</v>
      </c>
      <c r="U124" s="31">
        <f t="shared" ref="U124:U186" si="11">Q124/1.4</f>
        <v>3.3714285714285714</v>
      </c>
      <c r="V124" s="31">
        <v>2.48</v>
      </c>
      <c r="W124" s="31">
        <f t="shared" ref="W124:W186" si="12">V124/1.1</f>
        <v>2.2545454545454544</v>
      </c>
      <c r="X124" s="31">
        <f t="shared" ref="X124:X186" si="13">V124/1.2</f>
        <v>2.0666666666666669</v>
      </c>
      <c r="Y124" s="31">
        <f t="shared" ref="Y124:Y186" si="14">V124/1.3</f>
        <v>1.9076923076923076</v>
      </c>
      <c r="Z124" s="31">
        <f t="shared" ref="Z124:Z186" si="15">V124/1.4</f>
        <v>1.7714285714285716</v>
      </c>
      <c r="AA124" s="22"/>
      <c r="AB124" s="22"/>
      <c r="AC124" s="22"/>
      <c r="AD124" s="22">
        <v>67</v>
      </c>
      <c r="AE124" s="22" t="s">
        <v>124</v>
      </c>
      <c r="AF124" s="31">
        <v>4.9400000000000004</v>
      </c>
      <c r="AG124" s="31">
        <v>4.4909090909090912</v>
      </c>
      <c r="AH124" s="31">
        <v>4.1166666666666671</v>
      </c>
      <c r="AI124" s="31">
        <v>3.8000000000000003</v>
      </c>
      <c r="AJ124" s="31">
        <v>3.5285714285714289</v>
      </c>
      <c r="AK124" s="31">
        <v>2.6</v>
      </c>
      <c r="AL124" s="31">
        <v>2.3636363636363633</v>
      </c>
      <c r="AM124" s="31">
        <v>2.166666666666667</v>
      </c>
      <c r="AN124" s="31">
        <v>2</v>
      </c>
      <c r="AO124" s="31">
        <v>1.8571428571428574</v>
      </c>
      <c r="AP124" s="22"/>
      <c r="AQ124" s="22"/>
      <c r="AR124" s="22"/>
      <c r="AS124" s="22"/>
      <c r="AT124" s="22"/>
      <c r="AU124" s="22"/>
      <c r="AV124" s="22"/>
      <c r="AW124" s="22"/>
    </row>
    <row r="125" spans="3:49" x14ac:dyDescent="0.2">
      <c r="N125" s="22"/>
      <c r="O125" s="22">
        <v>67</v>
      </c>
      <c r="P125" s="23" t="s">
        <v>95</v>
      </c>
      <c r="Q125" s="31">
        <v>4.49</v>
      </c>
      <c r="R125" s="31">
        <f t="shared" si="8"/>
        <v>4.081818181818182</v>
      </c>
      <c r="S125" s="31">
        <f t="shared" si="9"/>
        <v>3.7416666666666671</v>
      </c>
      <c r="T125" s="31">
        <f t="shared" si="10"/>
        <v>3.453846153846154</v>
      </c>
      <c r="U125" s="31">
        <f t="shared" si="11"/>
        <v>3.2071428571428573</v>
      </c>
      <c r="V125" s="31">
        <v>2.36</v>
      </c>
      <c r="W125" s="31">
        <f t="shared" si="12"/>
        <v>2.1454545454545451</v>
      </c>
      <c r="X125" s="31">
        <f t="shared" si="13"/>
        <v>1.9666666666666666</v>
      </c>
      <c r="Y125" s="31">
        <f t="shared" si="14"/>
        <v>1.8153846153846152</v>
      </c>
      <c r="Z125" s="31">
        <f t="shared" si="15"/>
        <v>1.6857142857142857</v>
      </c>
      <c r="AA125" s="22"/>
      <c r="AB125" s="22"/>
      <c r="AC125" s="22"/>
      <c r="AD125" s="22">
        <v>68</v>
      </c>
      <c r="AE125" s="22" t="s">
        <v>129</v>
      </c>
      <c r="AF125" s="31">
        <v>6.79</v>
      </c>
      <c r="AG125" s="31">
        <v>6.172727272727272</v>
      </c>
      <c r="AH125" s="31">
        <v>5.6583333333333332</v>
      </c>
      <c r="AI125" s="31">
        <v>5.2230769230769232</v>
      </c>
      <c r="AJ125" s="31">
        <v>4.8500000000000005</v>
      </c>
      <c r="AK125" s="31">
        <v>3.57</v>
      </c>
      <c r="AL125" s="31">
        <v>3.2454545454545451</v>
      </c>
      <c r="AM125" s="31">
        <v>2.9750000000000001</v>
      </c>
      <c r="AN125" s="31">
        <v>2.7461538461538457</v>
      </c>
      <c r="AO125" s="31">
        <v>2.5500000000000003</v>
      </c>
      <c r="AP125" s="22"/>
      <c r="AQ125" s="22"/>
      <c r="AR125" s="22"/>
      <c r="AS125" s="22"/>
      <c r="AT125" s="22"/>
      <c r="AU125" s="22"/>
      <c r="AV125" s="22"/>
      <c r="AW125" s="22"/>
    </row>
    <row r="126" spans="3:49" x14ac:dyDescent="0.2">
      <c r="N126" s="22"/>
      <c r="O126" s="22">
        <v>68</v>
      </c>
      <c r="P126" s="23" t="s">
        <v>96</v>
      </c>
      <c r="Q126" s="31">
        <v>5.27</v>
      </c>
      <c r="R126" s="31">
        <f t="shared" si="8"/>
        <v>4.7909090909090901</v>
      </c>
      <c r="S126" s="31">
        <f t="shared" si="9"/>
        <v>4.3916666666666666</v>
      </c>
      <c r="T126" s="31">
        <f t="shared" si="10"/>
        <v>4.0538461538461537</v>
      </c>
      <c r="U126" s="31">
        <f t="shared" si="11"/>
        <v>3.7642857142857142</v>
      </c>
      <c r="V126" s="31">
        <v>2.77</v>
      </c>
      <c r="W126" s="31">
        <f t="shared" si="12"/>
        <v>2.5181818181818181</v>
      </c>
      <c r="X126" s="31">
        <f t="shared" si="13"/>
        <v>2.3083333333333336</v>
      </c>
      <c r="Y126" s="31">
        <f t="shared" si="14"/>
        <v>2.1307692307692307</v>
      </c>
      <c r="Z126" s="31">
        <f t="shared" si="15"/>
        <v>1.9785714285714286</v>
      </c>
      <c r="AA126" s="22"/>
      <c r="AB126" s="22"/>
      <c r="AC126" s="22"/>
      <c r="AD126" s="22">
        <v>69</v>
      </c>
      <c r="AE126" s="22" t="s">
        <v>150</v>
      </c>
      <c r="AF126" s="31">
        <v>6.03</v>
      </c>
      <c r="AG126" s="31">
        <v>5.4818181818181815</v>
      </c>
      <c r="AH126" s="31">
        <v>5.0250000000000004</v>
      </c>
      <c r="AI126" s="31">
        <v>4.6384615384615389</v>
      </c>
      <c r="AJ126" s="31">
        <v>4.3071428571428578</v>
      </c>
      <c r="AK126" s="31">
        <v>3.17</v>
      </c>
      <c r="AL126" s="31">
        <v>2.8818181818181814</v>
      </c>
      <c r="AM126" s="31">
        <v>2.6416666666666666</v>
      </c>
      <c r="AN126" s="31">
        <v>2.4384615384615382</v>
      </c>
      <c r="AO126" s="31">
        <v>2.2642857142857142</v>
      </c>
      <c r="AP126" s="22"/>
      <c r="AQ126" s="22"/>
      <c r="AR126" s="22"/>
      <c r="AS126" s="22"/>
      <c r="AT126" s="22"/>
      <c r="AU126" s="22"/>
      <c r="AV126" s="22"/>
      <c r="AW126" s="22"/>
    </row>
    <row r="127" spans="3:49" x14ac:dyDescent="0.2">
      <c r="N127" s="22"/>
      <c r="O127" s="22">
        <v>69</v>
      </c>
      <c r="P127" s="23" t="s">
        <v>97</v>
      </c>
      <c r="Q127" s="31">
        <v>5.6</v>
      </c>
      <c r="R127" s="31">
        <f t="shared" si="8"/>
        <v>5.0909090909090899</v>
      </c>
      <c r="S127" s="31">
        <f t="shared" si="9"/>
        <v>4.666666666666667</v>
      </c>
      <c r="T127" s="31">
        <f t="shared" si="10"/>
        <v>4.3076923076923075</v>
      </c>
      <c r="U127" s="31">
        <f t="shared" si="11"/>
        <v>4</v>
      </c>
      <c r="V127" s="31">
        <v>2.95</v>
      </c>
      <c r="W127" s="31">
        <f t="shared" si="12"/>
        <v>2.6818181818181817</v>
      </c>
      <c r="X127" s="31">
        <f t="shared" si="13"/>
        <v>2.4583333333333335</v>
      </c>
      <c r="Y127" s="31">
        <f t="shared" si="14"/>
        <v>2.2692307692307692</v>
      </c>
      <c r="Z127" s="31">
        <f t="shared" si="15"/>
        <v>2.1071428571428572</v>
      </c>
      <c r="AA127" s="22"/>
      <c r="AB127" s="22"/>
      <c r="AC127" s="22"/>
      <c r="AD127" s="22">
        <v>70</v>
      </c>
      <c r="AE127" s="22" t="s">
        <v>32</v>
      </c>
      <c r="AF127" s="31">
        <v>7.54</v>
      </c>
      <c r="AG127" s="31">
        <v>6.8545454545454536</v>
      </c>
      <c r="AH127" s="31">
        <v>6.2833333333333332</v>
      </c>
      <c r="AI127" s="31">
        <v>5.8</v>
      </c>
      <c r="AJ127" s="31">
        <v>5.3857142857142861</v>
      </c>
      <c r="AK127" s="31">
        <v>3.97</v>
      </c>
      <c r="AL127" s="31">
        <v>3.6090909090909089</v>
      </c>
      <c r="AM127" s="31">
        <v>3.3083333333333336</v>
      </c>
      <c r="AN127" s="31">
        <v>3.0538461538461541</v>
      </c>
      <c r="AO127" s="31">
        <v>2.8357142857142859</v>
      </c>
      <c r="AP127" s="22"/>
      <c r="AQ127" s="22"/>
      <c r="AR127" s="22"/>
      <c r="AS127" s="22"/>
      <c r="AT127" s="22"/>
      <c r="AU127" s="22"/>
      <c r="AV127" s="22"/>
      <c r="AW127" s="22"/>
    </row>
    <row r="128" spans="3:49" x14ac:dyDescent="0.2">
      <c r="N128" s="22"/>
      <c r="O128" s="22">
        <v>70</v>
      </c>
      <c r="P128" s="23" t="s">
        <v>98</v>
      </c>
      <c r="Q128" s="31">
        <v>6.39</v>
      </c>
      <c r="R128" s="31">
        <f t="shared" si="8"/>
        <v>5.8090909090909086</v>
      </c>
      <c r="S128" s="31">
        <f t="shared" si="9"/>
        <v>5.3250000000000002</v>
      </c>
      <c r="T128" s="31">
        <f t="shared" si="10"/>
        <v>4.9153846153846148</v>
      </c>
      <c r="U128" s="31">
        <f t="shared" si="11"/>
        <v>4.5642857142857141</v>
      </c>
      <c r="V128" s="31">
        <v>3.36</v>
      </c>
      <c r="W128" s="31">
        <f t="shared" si="12"/>
        <v>3.0545454545454542</v>
      </c>
      <c r="X128" s="31">
        <f t="shared" si="13"/>
        <v>2.8</v>
      </c>
      <c r="Y128" s="31">
        <f t="shared" si="14"/>
        <v>2.5846153846153843</v>
      </c>
      <c r="Z128" s="31">
        <f t="shared" si="15"/>
        <v>2.4</v>
      </c>
      <c r="AA128" s="22"/>
      <c r="AB128" s="22"/>
      <c r="AC128" s="22"/>
      <c r="AD128" s="22">
        <v>71</v>
      </c>
      <c r="AE128" s="22" t="s">
        <v>130</v>
      </c>
      <c r="AF128" s="31">
        <v>6.03</v>
      </c>
      <c r="AG128" s="31">
        <v>5.4818181818181815</v>
      </c>
      <c r="AH128" s="31">
        <v>5.0250000000000004</v>
      </c>
      <c r="AI128" s="31">
        <v>4.6384615384615389</v>
      </c>
      <c r="AJ128" s="31">
        <v>4.3071428571428578</v>
      </c>
      <c r="AK128" s="31">
        <v>3.17</v>
      </c>
      <c r="AL128" s="31">
        <v>2.8818181818181814</v>
      </c>
      <c r="AM128" s="31">
        <v>2.6416666666666666</v>
      </c>
      <c r="AN128" s="31">
        <v>2.4384615384615382</v>
      </c>
      <c r="AO128" s="31">
        <v>2.2642857142857142</v>
      </c>
      <c r="AP128" s="22"/>
      <c r="AQ128" s="22"/>
      <c r="AR128" s="22"/>
      <c r="AS128" s="22"/>
      <c r="AT128" s="22"/>
      <c r="AU128" s="22"/>
      <c r="AV128" s="22"/>
      <c r="AW128" s="22"/>
    </row>
    <row r="129" spans="14:49" x14ac:dyDescent="0.2">
      <c r="N129" s="22"/>
      <c r="O129" s="22">
        <v>71</v>
      </c>
      <c r="P129" s="23" t="s">
        <v>99</v>
      </c>
      <c r="Q129" s="31">
        <v>4.72</v>
      </c>
      <c r="R129" s="31">
        <f t="shared" si="8"/>
        <v>4.2909090909090901</v>
      </c>
      <c r="S129" s="31">
        <f t="shared" si="9"/>
        <v>3.9333333333333331</v>
      </c>
      <c r="T129" s="31">
        <f t="shared" si="10"/>
        <v>3.6307692307692303</v>
      </c>
      <c r="U129" s="31">
        <f t="shared" si="11"/>
        <v>3.3714285714285714</v>
      </c>
      <c r="V129" s="31">
        <v>2.48</v>
      </c>
      <c r="W129" s="31">
        <f t="shared" si="12"/>
        <v>2.2545454545454544</v>
      </c>
      <c r="X129" s="31">
        <f t="shared" si="13"/>
        <v>2.0666666666666669</v>
      </c>
      <c r="Y129" s="31">
        <f t="shared" si="14"/>
        <v>1.9076923076923076</v>
      </c>
      <c r="Z129" s="31">
        <f t="shared" si="15"/>
        <v>1.7714285714285716</v>
      </c>
      <c r="AA129" s="22"/>
      <c r="AB129" s="22"/>
      <c r="AC129" s="22"/>
      <c r="AD129" s="22">
        <v>72</v>
      </c>
      <c r="AE129" s="22" t="s">
        <v>40</v>
      </c>
      <c r="AF129" s="31">
        <v>5.43</v>
      </c>
      <c r="AG129" s="31">
        <v>4.9363636363636356</v>
      </c>
      <c r="AH129" s="31">
        <v>4.5250000000000004</v>
      </c>
      <c r="AI129" s="31">
        <v>4.1769230769230763</v>
      </c>
      <c r="AJ129" s="31">
        <v>3.8785714285714286</v>
      </c>
      <c r="AK129" s="31">
        <v>2.86</v>
      </c>
      <c r="AL129" s="31">
        <v>2.5999999999999996</v>
      </c>
      <c r="AM129" s="31">
        <v>2.3833333333333333</v>
      </c>
      <c r="AN129" s="31">
        <v>2.1999999999999997</v>
      </c>
      <c r="AO129" s="31">
        <v>2.0428571428571427</v>
      </c>
      <c r="AP129" s="22"/>
      <c r="AQ129" s="22"/>
      <c r="AR129" s="22"/>
      <c r="AS129" s="22"/>
      <c r="AT129" s="22"/>
      <c r="AU129" s="22"/>
      <c r="AV129" s="22"/>
      <c r="AW129" s="22"/>
    </row>
    <row r="130" spans="14:49" x14ac:dyDescent="0.2">
      <c r="N130" s="22"/>
      <c r="O130" s="22">
        <v>72</v>
      </c>
      <c r="P130" s="23" t="s">
        <v>100</v>
      </c>
      <c r="Q130" s="31">
        <v>6.31</v>
      </c>
      <c r="R130" s="31">
        <f t="shared" si="8"/>
        <v>5.7363636363636354</v>
      </c>
      <c r="S130" s="31">
        <f t="shared" si="9"/>
        <v>5.2583333333333329</v>
      </c>
      <c r="T130" s="31">
        <f t="shared" si="10"/>
        <v>4.8538461538461535</v>
      </c>
      <c r="U130" s="31">
        <f t="shared" si="11"/>
        <v>4.5071428571428571</v>
      </c>
      <c r="V130" s="31">
        <v>3.32</v>
      </c>
      <c r="W130" s="31">
        <f t="shared" si="12"/>
        <v>3.0181818181818176</v>
      </c>
      <c r="X130" s="31">
        <f t="shared" si="13"/>
        <v>2.7666666666666666</v>
      </c>
      <c r="Y130" s="31">
        <f t="shared" si="14"/>
        <v>2.5538461538461537</v>
      </c>
      <c r="Z130" s="31">
        <f t="shared" si="15"/>
        <v>2.3714285714285714</v>
      </c>
      <c r="AA130" s="22"/>
      <c r="AB130" s="22"/>
      <c r="AC130" s="22"/>
      <c r="AD130" s="22">
        <v>73</v>
      </c>
      <c r="AE130" s="22" t="s">
        <v>106</v>
      </c>
      <c r="AF130" s="31">
        <v>4.34</v>
      </c>
      <c r="AG130" s="31">
        <v>3.9454545454545449</v>
      </c>
      <c r="AH130" s="31">
        <v>3.6166666666666667</v>
      </c>
      <c r="AI130" s="31">
        <v>3.3384615384615381</v>
      </c>
      <c r="AJ130" s="31">
        <v>3.1</v>
      </c>
      <c r="AK130" s="31">
        <v>2.29</v>
      </c>
      <c r="AL130" s="31">
        <v>2.0818181818181816</v>
      </c>
      <c r="AM130" s="31">
        <v>1.9083333333333334</v>
      </c>
      <c r="AN130" s="31">
        <v>1.7615384615384615</v>
      </c>
      <c r="AO130" s="31">
        <v>1.6357142857142859</v>
      </c>
      <c r="AP130" s="22"/>
      <c r="AQ130" s="22"/>
      <c r="AR130" s="22"/>
      <c r="AS130" s="22"/>
      <c r="AT130" s="22"/>
      <c r="AU130" s="22"/>
      <c r="AV130" s="22"/>
      <c r="AW130" s="22"/>
    </row>
    <row r="131" spans="14:49" x14ac:dyDescent="0.2">
      <c r="N131" s="22"/>
      <c r="O131" s="22">
        <v>73</v>
      </c>
      <c r="P131" s="23" t="s">
        <v>101</v>
      </c>
      <c r="Q131" s="31">
        <v>6.31</v>
      </c>
      <c r="R131" s="31">
        <f t="shared" si="8"/>
        <v>5.7363636363636354</v>
      </c>
      <c r="S131" s="31">
        <f t="shared" si="9"/>
        <v>5.2583333333333329</v>
      </c>
      <c r="T131" s="31">
        <f t="shared" si="10"/>
        <v>4.8538461538461535</v>
      </c>
      <c r="U131" s="31">
        <f t="shared" si="11"/>
        <v>4.5071428571428571</v>
      </c>
      <c r="V131" s="31">
        <v>3.32</v>
      </c>
      <c r="W131" s="31">
        <f t="shared" si="12"/>
        <v>3.0181818181818176</v>
      </c>
      <c r="X131" s="31">
        <f t="shared" si="13"/>
        <v>2.7666666666666666</v>
      </c>
      <c r="Y131" s="31">
        <f t="shared" si="14"/>
        <v>2.5538461538461537</v>
      </c>
      <c r="Z131" s="31">
        <f t="shared" si="15"/>
        <v>2.3714285714285714</v>
      </c>
      <c r="AA131" s="22"/>
      <c r="AB131" s="22"/>
      <c r="AC131" s="22"/>
      <c r="AD131" s="22">
        <v>74</v>
      </c>
      <c r="AE131" s="22" t="s">
        <v>107</v>
      </c>
      <c r="AF131" s="31">
        <v>3.88</v>
      </c>
      <c r="AG131" s="31">
        <v>3.5272727272727269</v>
      </c>
      <c r="AH131" s="31">
        <v>3.2333333333333334</v>
      </c>
      <c r="AI131" s="31">
        <v>2.9846153846153842</v>
      </c>
      <c r="AJ131" s="31">
        <v>2.7714285714285714</v>
      </c>
      <c r="AK131" s="31">
        <v>2.04</v>
      </c>
      <c r="AL131" s="31">
        <v>1.8545454545454545</v>
      </c>
      <c r="AM131" s="31">
        <v>1.7000000000000002</v>
      </c>
      <c r="AN131" s="31">
        <v>1.5692307692307692</v>
      </c>
      <c r="AO131" s="31">
        <v>1.4571428571428573</v>
      </c>
      <c r="AP131" s="22"/>
      <c r="AQ131" s="22"/>
      <c r="AR131" s="22"/>
      <c r="AS131" s="22"/>
      <c r="AT131" s="22"/>
      <c r="AU131" s="22"/>
      <c r="AV131" s="22"/>
      <c r="AW131" s="22"/>
    </row>
    <row r="132" spans="14:49" x14ac:dyDescent="0.2">
      <c r="N132" s="22"/>
      <c r="O132" s="22">
        <v>74</v>
      </c>
      <c r="P132" s="23" t="s">
        <v>102</v>
      </c>
      <c r="Q132" s="31">
        <v>6.7</v>
      </c>
      <c r="R132" s="31">
        <f t="shared" si="8"/>
        <v>6.0909090909090908</v>
      </c>
      <c r="S132" s="31">
        <f t="shared" si="9"/>
        <v>5.5833333333333339</v>
      </c>
      <c r="T132" s="31">
        <f t="shared" si="10"/>
        <v>5.1538461538461542</v>
      </c>
      <c r="U132" s="31">
        <f t="shared" si="11"/>
        <v>4.7857142857142865</v>
      </c>
      <c r="V132" s="31">
        <v>3.53</v>
      </c>
      <c r="W132" s="31">
        <f t="shared" si="12"/>
        <v>3.2090909090909085</v>
      </c>
      <c r="X132" s="31">
        <f t="shared" si="13"/>
        <v>2.9416666666666664</v>
      </c>
      <c r="Y132" s="31">
        <f t="shared" si="14"/>
        <v>2.7153846153846151</v>
      </c>
      <c r="Z132" s="31">
        <f t="shared" si="15"/>
        <v>2.5214285714285714</v>
      </c>
      <c r="AA132" s="22"/>
      <c r="AB132" s="22"/>
      <c r="AC132" s="22"/>
      <c r="AD132" s="22">
        <v>75</v>
      </c>
      <c r="AE132" s="22" t="s">
        <v>92</v>
      </c>
      <c r="AF132" s="31">
        <v>4.29</v>
      </c>
      <c r="AG132" s="31">
        <v>3.9</v>
      </c>
      <c r="AH132" s="31">
        <v>3.5750000000000002</v>
      </c>
      <c r="AI132" s="31">
        <v>3.3</v>
      </c>
      <c r="AJ132" s="31">
        <v>3.0642857142857145</v>
      </c>
      <c r="AK132" s="31">
        <v>2.2599999999999998</v>
      </c>
      <c r="AL132" s="31">
        <v>2.0545454545454542</v>
      </c>
      <c r="AM132" s="31">
        <v>1.8833333333333333</v>
      </c>
      <c r="AN132" s="31">
        <v>1.7384615384615383</v>
      </c>
      <c r="AO132" s="31">
        <v>1.6142857142857143</v>
      </c>
      <c r="AP132" s="22"/>
      <c r="AQ132" s="22"/>
      <c r="AR132" s="22"/>
      <c r="AS132" s="22"/>
      <c r="AT132" s="22"/>
      <c r="AU132" s="22"/>
      <c r="AV132" s="22"/>
      <c r="AW132" s="22"/>
    </row>
    <row r="133" spans="14:49" x14ac:dyDescent="0.2">
      <c r="N133" s="22"/>
      <c r="O133" s="22">
        <v>75</v>
      </c>
      <c r="P133" s="23" t="s">
        <v>103</v>
      </c>
      <c r="Q133" s="31">
        <v>5.17</v>
      </c>
      <c r="R133" s="31">
        <f t="shared" si="8"/>
        <v>4.6999999999999993</v>
      </c>
      <c r="S133" s="31">
        <f t="shared" si="9"/>
        <v>4.3083333333333336</v>
      </c>
      <c r="T133" s="31">
        <f t="shared" si="10"/>
        <v>3.9769230769230766</v>
      </c>
      <c r="U133" s="31">
        <f t="shared" si="11"/>
        <v>3.6928571428571431</v>
      </c>
      <c r="V133" s="31">
        <v>2.72</v>
      </c>
      <c r="W133" s="31">
        <f t="shared" si="12"/>
        <v>2.4727272727272727</v>
      </c>
      <c r="X133" s="31">
        <f t="shared" si="13"/>
        <v>2.2666666666666671</v>
      </c>
      <c r="Y133" s="31">
        <f t="shared" si="14"/>
        <v>2.0923076923076924</v>
      </c>
      <c r="Z133" s="31">
        <f t="shared" si="15"/>
        <v>1.9428571428571431</v>
      </c>
      <c r="AA133" s="22"/>
      <c r="AB133" s="22"/>
      <c r="AC133" s="22"/>
      <c r="AD133" s="22">
        <v>76</v>
      </c>
      <c r="AE133" s="22" t="s">
        <v>67</v>
      </c>
      <c r="AF133" s="31">
        <v>3.8</v>
      </c>
      <c r="AG133" s="31">
        <v>3.4545454545454541</v>
      </c>
      <c r="AH133" s="31">
        <v>3.1666666666666665</v>
      </c>
      <c r="AI133" s="31">
        <v>2.9230769230769229</v>
      </c>
      <c r="AJ133" s="31">
        <v>2.7142857142857144</v>
      </c>
      <c r="AK133" s="31">
        <v>2</v>
      </c>
      <c r="AL133" s="31">
        <v>1.8181818181818181</v>
      </c>
      <c r="AM133" s="31">
        <v>1.6666666666666667</v>
      </c>
      <c r="AN133" s="31">
        <v>1.5384615384615383</v>
      </c>
      <c r="AO133" s="31">
        <v>1.4285714285714286</v>
      </c>
      <c r="AP133" s="22"/>
      <c r="AQ133" s="22"/>
      <c r="AR133" s="22"/>
      <c r="AS133" s="22"/>
      <c r="AT133" s="22"/>
      <c r="AU133" s="22"/>
      <c r="AV133" s="22"/>
      <c r="AW133" s="22"/>
    </row>
    <row r="134" spans="14:49" x14ac:dyDescent="0.2">
      <c r="N134" s="22"/>
      <c r="O134" s="22">
        <v>76</v>
      </c>
      <c r="P134" s="23" t="s">
        <v>104</v>
      </c>
      <c r="Q134" s="31">
        <v>4.34</v>
      </c>
      <c r="R134" s="31">
        <f t="shared" si="8"/>
        <v>3.9454545454545449</v>
      </c>
      <c r="S134" s="31">
        <f t="shared" si="9"/>
        <v>3.6166666666666667</v>
      </c>
      <c r="T134" s="31">
        <f t="shared" si="10"/>
        <v>3.3384615384615381</v>
      </c>
      <c r="U134" s="31">
        <f t="shared" si="11"/>
        <v>3.1</v>
      </c>
      <c r="V134" s="31">
        <v>2.29</v>
      </c>
      <c r="W134" s="31">
        <f t="shared" si="12"/>
        <v>2.0818181818181816</v>
      </c>
      <c r="X134" s="31">
        <f t="shared" si="13"/>
        <v>1.9083333333333334</v>
      </c>
      <c r="Y134" s="31">
        <f t="shared" si="14"/>
        <v>1.7615384615384615</v>
      </c>
      <c r="Z134" s="31">
        <f t="shared" si="15"/>
        <v>1.6357142857142859</v>
      </c>
      <c r="AA134" s="22"/>
      <c r="AB134" s="22"/>
      <c r="AC134" s="22"/>
      <c r="AD134" s="22">
        <v>77</v>
      </c>
      <c r="AE134" s="22" t="s">
        <v>137</v>
      </c>
      <c r="AF134" s="31">
        <v>4.9400000000000004</v>
      </c>
      <c r="AG134" s="31">
        <v>4.4909090909090912</v>
      </c>
      <c r="AH134" s="31">
        <v>4.1166666666666671</v>
      </c>
      <c r="AI134" s="31">
        <v>3.8000000000000003</v>
      </c>
      <c r="AJ134" s="31">
        <v>3.5285714285714289</v>
      </c>
      <c r="AK134" s="31">
        <v>2.6</v>
      </c>
      <c r="AL134" s="31">
        <v>2.3636363636363633</v>
      </c>
      <c r="AM134" s="31">
        <v>2.166666666666667</v>
      </c>
      <c r="AN134" s="31">
        <v>2</v>
      </c>
      <c r="AO134" s="31">
        <v>1.8571428571428574</v>
      </c>
      <c r="AP134" s="22"/>
      <c r="AQ134" s="22"/>
      <c r="AR134" s="22"/>
      <c r="AS134" s="22"/>
      <c r="AT134" s="22"/>
      <c r="AU134" s="22"/>
      <c r="AV134" s="22"/>
      <c r="AW134" s="22"/>
    </row>
    <row r="135" spans="14:49" x14ac:dyDescent="0.2">
      <c r="N135" s="22"/>
      <c r="O135" s="22">
        <v>77</v>
      </c>
      <c r="P135" s="23" t="s">
        <v>105</v>
      </c>
      <c r="Q135" s="31">
        <v>4.34</v>
      </c>
      <c r="R135" s="31">
        <f t="shared" si="8"/>
        <v>3.9454545454545449</v>
      </c>
      <c r="S135" s="31">
        <f t="shared" si="9"/>
        <v>3.6166666666666667</v>
      </c>
      <c r="T135" s="31">
        <f t="shared" si="10"/>
        <v>3.3384615384615381</v>
      </c>
      <c r="U135" s="31">
        <f t="shared" si="11"/>
        <v>3.1</v>
      </c>
      <c r="V135" s="31">
        <v>2.29</v>
      </c>
      <c r="W135" s="31">
        <f t="shared" si="12"/>
        <v>2.0818181818181816</v>
      </c>
      <c r="X135" s="31">
        <f t="shared" si="13"/>
        <v>1.9083333333333334</v>
      </c>
      <c r="Y135" s="31">
        <f t="shared" si="14"/>
        <v>1.7615384615384615</v>
      </c>
      <c r="Z135" s="31">
        <f t="shared" si="15"/>
        <v>1.6357142857142859</v>
      </c>
      <c r="AA135" s="22"/>
      <c r="AB135" s="22"/>
      <c r="AC135" s="22"/>
      <c r="AD135" s="22">
        <v>78</v>
      </c>
      <c r="AE135" s="22" t="s">
        <v>59</v>
      </c>
      <c r="AF135" s="31">
        <v>6.03</v>
      </c>
      <c r="AG135" s="31">
        <v>5.4818181818181815</v>
      </c>
      <c r="AH135" s="31">
        <v>5.0250000000000004</v>
      </c>
      <c r="AI135" s="31">
        <v>4.6384615384615389</v>
      </c>
      <c r="AJ135" s="31">
        <v>4.3071428571428578</v>
      </c>
      <c r="AK135" s="31">
        <v>3.17</v>
      </c>
      <c r="AL135" s="31">
        <v>2.8818181818181814</v>
      </c>
      <c r="AM135" s="31">
        <v>2.6416666666666666</v>
      </c>
      <c r="AN135" s="31">
        <v>2.4384615384615382</v>
      </c>
      <c r="AO135" s="31">
        <v>2.2642857142857142</v>
      </c>
      <c r="AP135" s="22"/>
      <c r="AQ135" s="22"/>
      <c r="AR135" s="22"/>
      <c r="AS135" s="22"/>
      <c r="AT135" s="22"/>
      <c r="AU135" s="22"/>
      <c r="AV135" s="22"/>
      <c r="AW135" s="22"/>
    </row>
    <row r="136" spans="14:49" x14ac:dyDescent="0.2">
      <c r="N136" s="22"/>
      <c r="O136" s="22">
        <v>78</v>
      </c>
      <c r="P136" s="23" t="s">
        <v>106</v>
      </c>
      <c r="Q136" s="31">
        <v>4.34</v>
      </c>
      <c r="R136" s="31">
        <f t="shared" si="8"/>
        <v>3.9454545454545449</v>
      </c>
      <c r="S136" s="31">
        <f t="shared" si="9"/>
        <v>3.6166666666666667</v>
      </c>
      <c r="T136" s="31">
        <f t="shared" si="10"/>
        <v>3.3384615384615381</v>
      </c>
      <c r="U136" s="31">
        <f t="shared" si="11"/>
        <v>3.1</v>
      </c>
      <c r="V136" s="31">
        <v>2.29</v>
      </c>
      <c r="W136" s="31">
        <f t="shared" si="12"/>
        <v>2.0818181818181816</v>
      </c>
      <c r="X136" s="31">
        <f t="shared" si="13"/>
        <v>1.9083333333333334</v>
      </c>
      <c r="Y136" s="31">
        <f t="shared" si="14"/>
        <v>1.7615384615384615</v>
      </c>
      <c r="Z136" s="31">
        <f t="shared" si="15"/>
        <v>1.6357142857142859</v>
      </c>
      <c r="AA136" s="22"/>
      <c r="AB136" s="22"/>
      <c r="AC136" s="22"/>
      <c r="AD136" s="22">
        <v>79</v>
      </c>
      <c r="AE136" s="22" t="s">
        <v>109</v>
      </c>
      <c r="AF136" s="31">
        <v>5.31</v>
      </c>
      <c r="AG136" s="31">
        <v>4.8272727272727263</v>
      </c>
      <c r="AH136" s="31">
        <v>4.4249999999999998</v>
      </c>
      <c r="AI136" s="31">
        <v>4.0846153846153843</v>
      </c>
      <c r="AJ136" s="31">
        <v>3.7928571428571427</v>
      </c>
      <c r="AK136" s="31">
        <v>2.79</v>
      </c>
      <c r="AL136" s="31">
        <v>2.5363636363636362</v>
      </c>
      <c r="AM136" s="31">
        <v>2.3250000000000002</v>
      </c>
      <c r="AN136" s="31">
        <v>2.1461538461538461</v>
      </c>
      <c r="AO136" s="31">
        <v>1.9928571428571431</v>
      </c>
      <c r="AP136" s="22"/>
      <c r="AQ136" s="22"/>
      <c r="AR136" s="22"/>
      <c r="AS136" s="22"/>
      <c r="AT136" s="22"/>
      <c r="AU136" s="22"/>
      <c r="AV136" s="22"/>
      <c r="AW136" s="22"/>
    </row>
    <row r="137" spans="14:49" x14ac:dyDescent="0.2">
      <c r="N137" s="22"/>
      <c r="O137" s="22">
        <v>79</v>
      </c>
      <c r="P137" s="23" t="s">
        <v>107</v>
      </c>
      <c r="Q137" s="31">
        <v>3.88</v>
      </c>
      <c r="R137" s="31">
        <f t="shared" si="8"/>
        <v>3.5272727272727269</v>
      </c>
      <c r="S137" s="31">
        <f t="shared" si="9"/>
        <v>3.2333333333333334</v>
      </c>
      <c r="T137" s="31">
        <f t="shared" si="10"/>
        <v>2.9846153846153842</v>
      </c>
      <c r="U137" s="31">
        <f t="shared" si="11"/>
        <v>2.7714285714285714</v>
      </c>
      <c r="V137" s="31">
        <v>2.04</v>
      </c>
      <c r="W137" s="31">
        <f t="shared" si="12"/>
        <v>1.8545454545454545</v>
      </c>
      <c r="X137" s="31">
        <f t="shared" si="13"/>
        <v>1.7000000000000002</v>
      </c>
      <c r="Y137" s="31">
        <f t="shared" si="14"/>
        <v>1.5692307692307692</v>
      </c>
      <c r="Z137" s="31">
        <f t="shared" si="15"/>
        <v>1.4571428571428573</v>
      </c>
      <c r="AA137" s="22"/>
      <c r="AB137" s="22"/>
      <c r="AC137" s="22"/>
      <c r="AD137" s="22">
        <v>80</v>
      </c>
      <c r="AE137" s="22" t="s">
        <v>145</v>
      </c>
      <c r="AF137" s="31">
        <v>3.34</v>
      </c>
      <c r="AG137" s="31">
        <v>3.0363636363636362</v>
      </c>
      <c r="AH137" s="31">
        <v>2.7833333333333332</v>
      </c>
      <c r="AI137" s="31">
        <v>2.569230769230769</v>
      </c>
      <c r="AJ137" s="31">
        <v>2.3857142857142857</v>
      </c>
      <c r="AK137" s="31">
        <v>1.76</v>
      </c>
      <c r="AL137" s="31">
        <v>1.5999999999999999</v>
      </c>
      <c r="AM137" s="31">
        <v>1.4666666666666668</v>
      </c>
      <c r="AN137" s="31">
        <v>1.3538461538461537</v>
      </c>
      <c r="AO137" s="31">
        <v>1.2571428571428573</v>
      </c>
      <c r="AP137" s="22"/>
      <c r="AQ137" s="22"/>
      <c r="AR137" s="22"/>
      <c r="AS137" s="22"/>
      <c r="AT137" s="22"/>
      <c r="AU137" s="22"/>
      <c r="AV137" s="22"/>
      <c r="AW137" s="22"/>
    </row>
    <row r="138" spans="14:49" x14ac:dyDescent="0.2">
      <c r="N138" s="22"/>
      <c r="O138" s="22">
        <v>80</v>
      </c>
      <c r="P138" s="23" t="s">
        <v>108</v>
      </c>
      <c r="Q138" s="31">
        <v>7.54</v>
      </c>
      <c r="R138" s="31">
        <f t="shared" si="8"/>
        <v>6.8545454545454536</v>
      </c>
      <c r="S138" s="31">
        <f t="shared" si="9"/>
        <v>6.2833333333333332</v>
      </c>
      <c r="T138" s="31">
        <f t="shared" si="10"/>
        <v>5.8</v>
      </c>
      <c r="U138" s="31">
        <f t="shared" si="11"/>
        <v>5.3857142857142861</v>
      </c>
      <c r="V138" s="31">
        <v>3.97</v>
      </c>
      <c r="W138" s="31">
        <f t="shared" si="12"/>
        <v>3.6090909090909089</v>
      </c>
      <c r="X138" s="31">
        <f t="shared" si="13"/>
        <v>3.3083333333333336</v>
      </c>
      <c r="Y138" s="31">
        <f t="shared" si="14"/>
        <v>3.0538461538461541</v>
      </c>
      <c r="Z138" s="31">
        <f t="shared" si="15"/>
        <v>2.8357142857142859</v>
      </c>
      <c r="AA138" s="22"/>
      <c r="AB138" s="22"/>
      <c r="AC138" s="22"/>
      <c r="AD138" s="22">
        <v>81</v>
      </c>
      <c r="AE138" s="22" t="s">
        <v>82</v>
      </c>
      <c r="AF138" s="31">
        <v>3.8</v>
      </c>
      <c r="AG138" s="31">
        <v>3.4545454545454541</v>
      </c>
      <c r="AH138" s="31">
        <v>3.1666666666666665</v>
      </c>
      <c r="AI138" s="31">
        <v>2.9230769230769229</v>
      </c>
      <c r="AJ138" s="31">
        <v>2.7142857142857144</v>
      </c>
      <c r="AK138" s="31">
        <v>2</v>
      </c>
      <c r="AL138" s="31">
        <v>1.8181818181818181</v>
      </c>
      <c r="AM138" s="31">
        <v>1.6666666666666667</v>
      </c>
      <c r="AN138" s="31">
        <v>1.5384615384615383</v>
      </c>
      <c r="AO138" s="31">
        <v>1.4285714285714286</v>
      </c>
      <c r="AP138" s="22"/>
      <c r="AQ138" s="22"/>
      <c r="AR138" s="22"/>
      <c r="AS138" s="22"/>
      <c r="AT138" s="22"/>
      <c r="AU138" s="22"/>
      <c r="AV138" s="22"/>
      <c r="AW138" s="22"/>
    </row>
    <row r="139" spans="14:49" x14ac:dyDescent="0.2">
      <c r="N139" s="22"/>
      <c r="O139" s="22">
        <v>81</v>
      </c>
      <c r="P139" s="23" t="s">
        <v>109</v>
      </c>
      <c r="Q139" s="31">
        <v>5.31</v>
      </c>
      <c r="R139" s="31">
        <f t="shared" si="8"/>
        <v>4.8272727272727263</v>
      </c>
      <c r="S139" s="31">
        <f t="shared" si="9"/>
        <v>4.4249999999999998</v>
      </c>
      <c r="T139" s="31">
        <f t="shared" si="10"/>
        <v>4.0846153846153843</v>
      </c>
      <c r="U139" s="31">
        <f t="shared" si="11"/>
        <v>3.7928571428571427</v>
      </c>
      <c r="V139" s="31">
        <v>2.79</v>
      </c>
      <c r="W139" s="31">
        <f t="shared" si="12"/>
        <v>2.5363636363636362</v>
      </c>
      <c r="X139" s="31">
        <f t="shared" si="13"/>
        <v>2.3250000000000002</v>
      </c>
      <c r="Y139" s="31">
        <f t="shared" si="14"/>
        <v>2.1461538461538461</v>
      </c>
      <c r="Z139" s="31">
        <f t="shared" si="15"/>
        <v>1.9928571428571431</v>
      </c>
      <c r="AA139" s="22"/>
      <c r="AB139" s="22"/>
      <c r="AC139" s="22"/>
      <c r="AD139" s="22">
        <v>82</v>
      </c>
      <c r="AE139" s="22" t="s">
        <v>146</v>
      </c>
      <c r="AF139" s="31">
        <v>4.34</v>
      </c>
      <c r="AG139" s="31">
        <v>3.9454545454545449</v>
      </c>
      <c r="AH139" s="31">
        <v>3.6166666666666667</v>
      </c>
      <c r="AI139" s="31">
        <v>3.3384615384615381</v>
      </c>
      <c r="AJ139" s="31">
        <v>3.1</v>
      </c>
      <c r="AK139" s="31">
        <v>2.29</v>
      </c>
      <c r="AL139" s="31">
        <v>2.0818181818181816</v>
      </c>
      <c r="AM139" s="31">
        <v>1.9083333333333334</v>
      </c>
      <c r="AN139" s="31">
        <v>1.7615384615384615</v>
      </c>
      <c r="AO139" s="31">
        <v>1.6357142857142859</v>
      </c>
      <c r="AP139" s="22"/>
      <c r="AQ139" s="22"/>
      <c r="AR139" s="22"/>
      <c r="AS139" s="22"/>
      <c r="AT139" s="22"/>
      <c r="AU139" s="22"/>
      <c r="AV139" s="22"/>
      <c r="AW139" s="22"/>
    </row>
    <row r="140" spans="14:49" x14ac:dyDescent="0.2">
      <c r="N140" s="22"/>
      <c r="O140" s="22">
        <v>82</v>
      </c>
      <c r="P140" s="23" t="s">
        <v>110</v>
      </c>
      <c r="Q140" s="31">
        <v>7.54</v>
      </c>
      <c r="R140" s="31">
        <f t="shared" si="8"/>
        <v>6.8545454545454536</v>
      </c>
      <c r="S140" s="31">
        <f t="shared" si="9"/>
        <v>6.2833333333333332</v>
      </c>
      <c r="T140" s="31">
        <f t="shared" si="10"/>
        <v>5.8</v>
      </c>
      <c r="U140" s="31">
        <f t="shared" si="11"/>
        <v>5.3857142857142861</v>
      </c>
      <c r="V140" s="31">
        <v>3.97</v>
      </c>
      <c r="W140" s="31">
        <f t="shared" si="12"/>
        <v>3.6090909090909089</v>
      </c>
      <c r="X140" s="31">
        <f t="shared" si="13"/>
        <v>3.3083333333333336</v>
      </c>
      <c r="Y140" s="31">
        <f t="shared" si="14"/>
        <v>3.0538461538461541</v>
      </c>
      <c r="Z140" s="31">
        <f t="shared" si="15"/>
        <v>2.8357142857142859</v>
      </c>
      <c r="AA140" s="22"/>
      <c r="AB140" s="22"/>
      <c r="AC140" s="22"/>
      <c r="AD140" s="22">
        <v>83</v>
      </c>
      <c r="AE140" s="22" t="s">
        <v>41</v>
      </c>
      <c r="AF140" s="31">
        <v>4.9400000000000004</v>
      </c>
      <c r="AG140" s="31">
        <v>4.4909090909090912</v>
      </c>
      <c r="AH140" s="31">
        <v>4.1166666666666671</v>
      </c>
      <c r="AI140" s="31">
        <v>3.8000000000000003</v>
      </c>
      <c r="AJ140" s="31">
        <v>3.5285714285714289</v>
      </c>
      <c r="AK140" s="31">
        <v>2.6</v>
      </c>
      <c r="AL140" s="31">
        <v>2.3636363636363633</v>
      </c>
      <c r="AM140" s="31">
        <v>2.166666666666667</v>
      </c>
      <c r="AN140" s="31">
        <v>2</v>
      </c>
      <c r="AO140" s="31">
        <v>1.8571428571428574</v>
      </c>
      <c r="AP140" s="22"/>
      <c r="AQ140" s="22"/>
      <c r="AR140" s="22"/>
      <c r="AS140" s="22"/>
      <c r="AT140" s="22"/>
      <c r="AU140" s="22"/>
      <c r="AV140" s="22"/>
      <c r="AW140" s="22"/>
    </row>
    <row r="141" spans="14:49" x14ac:dyDescent="0.2">
      <c r="N141" s="22"/>
      <c r="O141" s="22">
        <v>83</v>
      </c>
      <c r="P141" s="23" t="s">
        <v>111</v>
      </c>
      <c r="Q141" s="31">
        <v>7.54</v>
      </c>
      <c r="R141" s="31">
        <f t="shared" si="8"/>
        <v>6.8545454545454536</v>
      </c>
      <c r="S141" s="31">
        <f t="shared" si="9"/>
        <v>6.2833333333333332</v>
      </c>
      <c r="T141" s="31">
        <f t="shared" si="10"/>
        <v>5.8</v>
      </c>
      <c r="U141" s="31">
        <f t="shared" si="11"/>
        <v>5.3857142857142861</v>
      </c>
      <c r="V141" s="31">
        <v>3.97</v>
      </c>
      <c r="W141" s="31">
        <f t="shared" si="12"/>
        <v>3.6090909090909089</v>
      </c>
      <c r="X141" s="31">
        <f t="shared" si="13"/>
        <v>3.3083333333333336</v>
      </c>
      <c r="Y141" s="31">
        <f t="shared" si="14"/>
        <v>3.0538461538461541</v>
      </c>
      <c r="Z141" s="31">
        <f t="shared" si="15"/>
        <v>2.8357142857142859</v>
      </c>
      <c r="AA141" s="22"/>
      <c r="AB141" s="22"/>
      <c r="AC141" s="22"/>
      <c r="AD141" s="22">
        <v>84</v>
      </c>
      <c r="AE141" s="22" t="s">
        <v>93</v>
      </c>
      <c r="AF141" s="31">
        <v>4.29</v>
      </c>
      <c r="AG141" s="31">
        <v>3.9</v>
      </c>
      <c r="AH141" s="31">
        <v>3.5750000000000002</v>
      </c>
      <c r="AI141" s="31">
        <v>3.3</v>
      </c>
      <c r="AJ141" s="31">
        <v>3.0642857142857145</v>
      </c>
      <c r="AK141" s="31">
        <v>2.2599999999999998</v>
      </c>
      <c r="AL141" s="31">
        <v>2.0545454545454542</v>
      </c>
      <c r="AM141" s="31">
        <v>1.8833333333333333</v>
      </c>
      <c r="AN141" s="31">
        <v>1.7384615384615383</v>
      </c>
      <c r="AO141" s="31">
        <v>1.6142857142857143</v>
      </c>
      <c r="AP141" s="22"/>
      <c r="AQ141" s="22"/>
      <c r="AR141" s="22"/>
      <c r="AS141" s="22"/>
      <c r="AT141" s="22"/>
      <c r="AU141" s="22"/>
      <c r="AV141" s="22"/>
      <c r="AW141" s="22"/>
    </row>
    <row r="142" spans="14:49" x14ac:dyDescent="0.2">
      <c r="N142" s="22"/>
      <c r="O142" s="22">
        <v>84</v>
      </c>
      <c r="P142" s="23" t="s">
        <v>112</v>
      </c>
      <c r="Q142" s="31">
        <v>4.9400000000000004</v>
      </c>
      <c r="R142" s="31">
        <f t="shared" si="8"/>
        <v>4.4909090909090912</v>
      </c>
      <c r="S142" s="31">
        <f t="shared" si="9"/>
        <v>4.1166666666666671</v>
      </c>
      <c r="T142" s="31">
        <f t="shared" si="10"/>
        <v>3.8000000000000003</v>
      </c>
      <c r="U142" s="31">
        <f t="shared" si="11"/>
        <v>3.5285714285714289</v>
      </c>
      <c r="V142" s="31">
        <v>2.6</v>
      </c>
      <c r="W142" s="31">
        <f t="shared" si="12"/>
        <v>2.3636363636363633</v>
      </c>
      <c r="X142" s="31">
        <f t="shared" si="13"/>
        <v>2.166666666666667</v>
      </c>
      <c r="Y142" s="31">
        <f t="shared" si="14"/>
        <v>2</v>
      </c>
      <c r="Z142" s="31">
        <f t="shared" si="15"/>
        <v>1.8571428571428574</v>
      </c>
      <c r="AA142" s="22"/>
      <c r="AB142" s="22"/>
      <c r="AC142" s="22"/>
      <c r="AD142" s="22">
        <v>85</v>
      </c>
      <c r="AE142" s="22" t="s">
        <v>72</v>
      </c>
      <c r="AF142" s="31">
        <v>4.9400000000000004</v>
      </c>
      <c r="AG142" s="31">
        <v>4.4909090909090912</v>
      </c>
      <c r="AH142" s="31">
        <v>4.1166666666666671</v>
      </c>
      <c r="AI142" s="31">
        <v>3.8000000000000003</v>
      </c>
      <c r="AJ142" s="31">
        <v>3.5285714285714289</v>
      </c>
      <c r="AK142" s="31">
        <v>2.6</v>
      </c>
      <c r="AL142" s="31">
        <v>2.3636363636363633</v>
      </c>
      <c r="AM142" s="31">
        <v>2.166666666666667</v>
      </c>
      <c r="AN142" s="31">
        <v>2</v>
      </c>
      <c r="AO142" s="31">
        <v>1.8571428571428574</v>
      </c>
      <c r="AP142" s="22"/>
      <c r="AQ142" s="22"/>
      <c r="AR142" s="22"/>
      <c r="AS142" s="22"/>
      <c r="AT142" s="22"/>
      <c r="AU142" s="22"/>
      <c r="AV142" s="22"/>
      <c r="AW142" s="22"/>
    </row>
    <row r="143" spans="14:49" x14ac:dyDescent="0.2">
      <c r="N143" s="22"/>
      <c r="O143" s="22">
        <v>85</v>
      </c>
      <c r="P143" s="23" t="s">
        <v>113</v>
      </c>
      <c r="Q143" s="31">
        <v>4.9400000000000004</v>
      </c>
      <c r="R143" s="31">
        <f t="shared" si="8"/>
        <v>4.4909090909090912</v>
      </c>
      <c r="S143" s="31">
        <f t="shared" si="9"/>
        <v>4.1166666666666671</v>
      </c>
      <c r="T143" s="31">
        <f t="shared" si="10"/>
        <v>3.8000000000000003</v>
      </c>
      <c r="U143" s="31">
        <f t="shared" si="11"/>
        <v>3.5285714285714289</v>
      </c>
      <c r="V143" s="31">
        <v>2.6</v>
      </c>
      <c r="W143" s="31">
        <f t="shared" si="12"/>
        <v>2.3636363636363633</v>
      </c>
      <c r="X143" s="31">
        <f t="shared" si="13"/>
        <v>2.166666666666667</v>
      </c>
      <c r="Y143" s="31">
        <f t="shared" si="14"/>
        <v>2</v>
      </c>
      <c r="Z143" s="31">
        <f t="shared" si="15"/>
        <v>1.8571428571428574</v>
      </c>
      <c r="AA143" s="22"/>
      <c r="AB143" s="22"/>
      <c r="AC143" s="22"/>
      <c r="AD143" s="22">
        <v>86</v>
      </c>
      <c r="AE143" s="22" t="s">
        <v>42</v>
      </c>
      <c r="AF143" s="31">
        <v>4.9400000000000004</v>
      </c>
      <c r="AG143" s="31">
        <v>4.4909090909090912</v>
      </c>
      <c r="AH143" s="31">
        <v>4.1166666666666671</v>
      </c>
      <c r="AI143" s="31">
        <v>3.8000000000000003</v>
      </c>
      <c r="AJ143" s="31">
        <v>3.5285714285714289</v>
      </c>
      <c r="AK143" s="31">
        <v>2.6</v>
      </c>
      <c r="AL143" s="31">
        <v>2.3636363636363633</v>
      </c>
      <c r="AM143" s="31">
        <v>2.166666666666667</v>
      </c>
      <c r="AN143" s="31">
        <v>2</v>
      </c>
      <c r="AO143" s="31">
        <v>1.8571428571428574</v>
      </c>
      <c r="AP143" s="22"/>
      <c r="AQ143" s="22"/>
      <c r="AR143" s="22"/>
      <c r="AS143" s="22"/>
      <c r="AT143" s="22"/>
      <c r="AU143" s="22"/>
      <c r="AV143" s="22"/>
      <c r="AW143" s="22"/>
    </row>
    <row r="144" spans="14:49" x14ac:dyDescent="0.2">
      <c r="N144" s="22"/>
      <c r="O144" s="22">
        <v>86</v>
      </c>
      <c r="P144" s="23" t="s">
        <v>114</v>
      </c>
      <c r="Q144" s="31">
        <v>4.9400000000000004</v>
      </c>
      <c r="R144" s="31">
        <f t="shared" si="8"/>
        <v>4.4909090909090912</v>
      </c>
      <c r="S144" s="31">
        <f t="shared" si="9"/>
        <v>4.1166666666666671</v>
      </c>
      <c r="T144" s="31">
        <f t="shared" si="10"/>
        <v>3.8000000000000003</v>
      </c>
      <c r="U144" s="31">
        <f t="shared" si="11"/>
        <v>3.5285714285714289</v>
      </c>
      <c r="V144" s="31">
        <v>2.6</v>
      </c>
      <c r="W144" s="31">
        <f t="shared" si="12"/>
        <v>2.3636363636363633</v>
      </c>
      <c r="X144" s="31">
        <f t="shared" si="13"/>
        <v>2.166666666666667</v>
      </c>
      <c r="Y144" s="31">
        <f t="shared" si="14"/>
        <v>2</v>
      </c>
      <c r="Z144" s="31">
        <f t="shared" si="15"/>
        <v>1.8571428571428574</v>
      </c>
      <c r="AA144" s="22"/>
      <c r="AB144" s="22"/>
      <c r="AC144" s="22"/>
      <c r="AD144" s="22">
        <v>87</v>
      </c>
      <c r="AE144" s="22" t="s">
        <v>147</v>
      </c>
      <c r="AF144" s="31">
        <v>4.34</v>
      </c>
      <c r="AG144" s="31">
        <v>3.9454545454545449</v>
      </c>
      <c r="AH144" s="31">
        <v>3.6166666666666667</v>
      </c>
      <c r="AI144" s="31">
        <v>3.3384615384615381</v>
      </c>
      <c r="AJ144" s="31">
        <v>3.1</v>
      </c>
      <c r="AK144" s="31">
        <v>2.29</v>
      </c>
      <c r="AL144" s="31">
        <v>2.0818181818181816</v>
      </c>
      <c r="AM144" s="31">
        <v>1.9083333333333334</v>
      </c>
      <c r="AN144" s="31">
        <v>1.7615384615384615</v>
      </c>
      <c r="AO144" s="31">
        <v>1.6357142857142859</v>
      </c>
      <c r="AP144" s="22"/>
      <c r="AQ144" s="22"/>
      <c r="AR144" s="22"/>
      <c r="AS144" s="22"/>
      <c r="AT144" s="22"/>
      <c r="AU144" s="22"/>
      <c r="AV144" s="22"/>
      <c r="AW144" s="22"/>
    </row>
    <row r="145" spans="14:49" x14ac:dyDescent="0.2">
      <c r="N145" s="22"/>
      <c r="O145" s="22">
        <v>87</v>
      </c>
      <c r="P145" s="23" t="s">
        <v>115</v>
      </c>
      <c r="Q145" s="31">
        <v>4.9400000000000004</v>
      </c>
      <c r="R145" s="31">
        <f t="shared" si="8"/>
        <v>4.4909090909090912</v>
      </c>
      <c r="S145" s="31">
        <f t="shared" si="9"/>
        <v>4.1166666666666671</v>
      </c>
      <c r="T145" s="31">
        <f t="shared" si="10"/>
        <v>3.8000000000000003</v>
      </c>
      <c r="U145" s="31">
        <f t="shared" si="11"/>
        <v>3.5285714285714289</v>
      </c>
      <c r="V145" s="31">
        <v>2.6</v>
      </c>
      <c r="W145" s="31">
        <f t="shared" si="12"/>
        <v>2.3636363636363633</v>
      </c>
      <c r="X145" s="31">
        <f t="shared" si="13"/>
        <v>2.166666666666667</v>
      </c>
      <c r="Y145" s="31">
        <f t="shared" si="14"/>
        <v>2</v>
      </c>
      <c r="Z145" s="31">
        <f t="shared" si="15"/>
        <v>1.8571428571428574</v>
      </c>
      <c r="AA145" s="22"/>
      <c r="AB145" s="22"/>
      <c r="AC145" s="22"/>
      <c r="AD145" s="22">
        <v>88</v>
      </c>
      <c r="AE145" s="22" t="s">
        <v>152</v>
      </c>
      <c r="AF145" s="31">
        <v>6.03</v>
      </c>
      <c r="AG145" s="31">
        <v>5.4818181818181815</v>
      </c>
      <c r="AH145" s="31">
        <v>5.0250000000000004</v>
      </c>
      <c r="AI145" s="31">
        <v>4.6384615384615389</v>
      </c>
      <c r="AJ145" s="31">
        <v>4.3071428571428578</v>
      </c>
      <c r="AK145" s="31">
        <v>3.17</v>
      </c>
      <c r="AL145" s="31">
        <v>2.8818181818181814</v>
      </c>
      <c r="AM145" s="31">
        <v>2.6416666666666666</v>
      </c>
      <c r="AN145" s="31">
        <v>2.4384615384615382</v>
      </c>
      <c r="AO145" s="31">
        <v>2.2642857142857142</v>
      </c>
      <c r="AP145" s="22"/>
      <c r="AQ145" s="22"/>
      <c r="AR145" s="22"/>
      <c r="AS145" s="22"/>
      <c r="AT145" s="22"/>
      <c r="AU145" s="22"/>
      <c r="AV145" s="22"/>
      <c r="AW145" s="22"/>
    </row>
    <row r="146" spans="14:49" x14ac:dyDescent="0.2">
      <c r="N146" s="22"/>
      <c r="O146" s="22">
        <v>88</v>
      </c>
      <c r="P146" s="23" t="s">
        <v>116</v>
      </c>
      <c r="Q146" s="31">
        <v>3.66</v>
      </c>
      <c r="R146" s="31">
        <f t="shared" si="8"/>
        <v>3.3272727272727272</v>
      </c>
      <c r="S146" s="31">
        <f t="shared" si="9"/>
        <v>3.0500000000000003</v>
      </c>
      <c r="T146" s="31">
        <f t="shared" si="10"/>
        <v>2.8153846153846156</v>
      </c>
      <c r="U146" s="31">
        <f t="shared" si="11"/>
        <v>2.6142857142857148</v>
      </c>
      <c r="V146" s="31">
        <v>1.92</v>
      </c>
      <c r="W146" s="31">
        <f t="shared" si="12"/>
        <v>1.7454545454545451</v>
      </c>
      <c r="X146" s="31">
        <f t="shared" si="13"/>
        <v>1.6</v>
      </c>
      <c r="Y146" s="31">
        <f t="shared" si="14"/>
        <v>1.4769230769230768</v>
      </c>
      <c r="Z146" s="31">
        <f t="shared" si="15"/>
        <v>1.3714285714285714</v>
      </c>
      <c r="AA146" s="22"/>
      <c r="AB146" s="22"/>
      <c r="AC146" s="22"/>
      <c r="AD146" s="22">
        <v>89</v>
      </c>
      <c r="AE146" s="22" t="s">
        <v>110</v>
      </c>
      <c r="AF146" s="31">
        <v>7.54</v>
      </c>
      <c r="AG146" s="31">
        <v>6.8545454545454536</v>
      </c>
      <c r="AH146" s="31">
        <v>6.2833333333333332</v>
      </c>
      <c r="AI146" s="31">
        <v>5.8</v>
      </c>
      <c r="AJ146" s="31">
        <v>5.3857142857142861</v>
      </c>
      <c r="AK146" s="31">
        <v>3.97</v>
      </c>
      <c r="AL146" s="31">
        <v>3.6090909090909089</v>
      </c>
      <c r="AM146" s="31">
        <v>3.3083333333333336</v>
      </c>
      <c r="AN146" s="31">
        <v>3.0538461538461541</v>
      </c>
      <c r="AO146" s="31">
        <v>2.8357142857142859</v>
      </c>
      <c r="AP146" s="22"/>
      <c r="AQ146" s="22"/>
      <c r="AR146" s="22"/>
      <c r="AS146" s="22"/>
      <c r="AT146" s="22"/>
      <c r="AU146" s="22"/>
      <c r="AV146" s="22"/>
      <c r="AW146" s="22"/>
    </row>
    <row r="147" spans="14:49" x14ac:dyDescent="0.2">
      <c r="N147" s="22"/>
      <c r="O147" s="22">
        <v>89</v>
      </c>
      <c r="P147" s="23" t="s">
        <v>117</v>
      </c>
      <c r="Q147" s="31">
        <v>4.9400000000000004</v>
      </c>
      <c r="R147" s="31">
        <f t="shared" si="8"/>
        <v>4.4909090909090912</v>
      </c>
      <c r="S147" s="31">
        <f t="shared" si="9"/>
        <v>4.1166666666666671</v>
      </c>
      <c r="T147" s="31">
        <f t="shared" si="10"/>
        <v>3.8000000000000003</v>
      </c>
      <c r="U147" s="31">
        <f t="shared" si="11"/>
        <v>3.5285714285714289</v>
      </c>
      <c r="V147" s="31">
        <v>2.6</v>
      </c>
      <c r="W147" s="31">
        <f t="shared" si="12"/>
        <v>2.3636363636363633</v>
      </c>
      <c r="X147" s="31">
        <f t="shared" si="13"/>
        <v>2.166666666666667</v>
      </c>
      <c r="Y147" s="31">
        <f t="shared" si="14"/>
        <v>2</v>
      </c>
      <c r="Z147" s="31">
        <f t="shared" si="15"/>
        <v>1.8571428571428574</v>
      </c>
      <c r="AA147" s="22"/>
      <c r="AB147" s="22"/>
      <c r="AC147" s="22"/>
      <c r="AD147" s="22">
        <v>90</v>
      </c>
      <c r="AE147" s="22" t="s">
        <v>116</v>
      </c>
      <c r="AF147" s="31">
        <v>3.66</v>
      </c>
      <c r="AG147" s="31">
        <v>3.3272727272727272</v>
      </c>
      <c r="AH147" s="31">
        <v>3.0500000000000003</v>
      </c>
      <c r="AI147" s="31">
        <v>2.8153846153846156</v>
      </c>
      <c r="AJ147" s="31">
        <v>2.6142857142857148</v>
      </c>
      <c r="AK147" s="31">
        <v>1.92</v>
      </c>
      <c r="AL147" s="31">
        <v>1.7454545454545451</v>
      </c>
      <c r="AM147" s="31">
        <v>1.6</v>
      </c>
      <c r="AN147" s="31">
        <v>1.4769230769230768</v>
      </c>
      <c r="AO147" s="31">
        <v>1.3714285714285714</v>
      </c>
      <c r="AP147" s="22"/>
      <c r="AQ147" s="22"/>
      <c r="AR147" s="22"/>
      <c r="AS147" s="22"/>
      <c r="AT147" s="22"/>
      <c r="AU147" s="22"/>
      <c r="AV147" s="22"/>
      <c r="AW147" s="22"/>
    </row>
    <row r="148" spans="14:49" x14ac:dyDescent="0.2">
      <c r="N148" s="22"/>
      <c r="O148" s="22">
        <v>90</v>
      </c>
      <c r="P148" s="23" t="s">
        <v>118</v>
      </c>
      <c r="Q148" s="31">
        <v>4.9400000000000004</v>
      </c>
      <c r="R148" s="31">
        <f t="shared" si="8"/>
        <v>4.4909090909090912</v>
      </c>
      <c r="S148" s="31">
        <f t="shared" si="9"/>
        <v>4.1166666666666671</v>
      </c>
      <c r="T148" s="31">
        <f t="shared" si="10"/>
        <v>3.8000000000000003</v>
      </c>
      <c r="U148" s="31">
        <f t="shared" si="11"/>
        <v>3.5285714285714289</v>
      </c>
      <c r="V148" s="31">
        <v>2.6</v>
      </c>
      <c r="W148" s="31">
        <f t="shared" si="12"/>
        <v>2.3636363636363633</v>
      </c>
      <c r="X148" s="31">
        <f t="shared" si="13"/>
        <v>2.166666666666667</v>
      </c>
      <c r="Y148" s="31">
        <f t="shared" si="14"/>
        <v>2</v>
      </c>
      <c r="Z148" s="31">
        <f t="shared" si="15"/>
        <v>1.8571428571428574</v>
      </c>
      <c r="AA148" s="22"/>
      <c r="AB148" s="22"/>
      <c r="AC148" s="22"/>
      <c r="AD148" s="22">
        <v>91</v>
      </c>
      <c r="AE148" s="22" t="s">
        <v>119</v>
      </c>
      <c r="AF148" s="31">
        <v>4.49</v>
      </c>
      <c r="AG148" s="31">
        <v>4.081818181818182</v>
      </c>
      <c r="AH148" s="31">
        <v>3.7416666666666671</v>
      </c>
      <c r="AI148" s="31">
        <v>3.453846153846154</v>
      </c>
      <c r="AJ148" s="31">
        <v>3.2071428571428573</v>
      </c>
      <c r="AK148" s="31">
        <v>2.36</v>
      </c>
      <c r="AL148" s="31">
        <v>2.1454545454545451</v>
      </c>
      <c r="AM148" s="31">
        <v>1.9666666666666666</v>
      </c>
      <c r="AN148" s="31">
        <v>1.8153846153846152</v>
      </c>
      <c r="AO148" s="31">
        <v>1.6857142857142857</v>
      </c>
      <c r="AP148" s="22"/>
      <c r="AQ148" s="22"/>
      <c r="AR148" s="22"/>
      <c r="AS148" s="22"/>
      <c r="AT148" s="22"/>
      <c r="AU148" s="22"/>
      <c r="AV148" s="22"/>
      <c r="AW148" s="22"/>
    </row>
    <row r="149" spans="14:49" x14ac:dyDescent="0.2">
      <c r="N149" s="22"/>
      <c r="O149" s="22">
        <v>91</v>
      </c>
      <c r="P149" s="23" t="s">
        <v>119</v>
      </c>
      <c r="Q149" s="31">
        <v>4.49</v>
      </c>
      <c r="R149" s="31">
        <f t="shared" si="8"/>
        <v>4.081818181818182</v>
      </c>
      <c r="S149" s="31">
        <f t="shared" si="9"/>
        <v>3.7416666666666671</v>
      </c>
      <c r="T149" s="31">
        <f t="shared" si="10"/>
        <v>3.453846153846154</v>
      </c>
      <c r="U149" s="31">
        <f t="shared" si="11"/>
        <v>3.2071428571428573</v>
      </c>
      <c r="V149" s="31">
        <v>2.36</v>
      </c>
      <c r="W149" s="31">
        <f t="shared" si="12"/>
        <v>2.1454545454545451</v>
      </c>
      <c r="X149" s="31">
        <f t="shared" si="13"/>
        <v>1.9666666666666666</v>
      </c>
      <c r="Y149" s="31">
        <f t="shared" si="14"/>
        <v>1.8153846153846152</v>
      </c>
      <c r="Z149" s="31">
        <f t="shared" si="15"/>
        <v>1.6857142857142857</v>
      </c>
      <c r="AA149" s="22"/>
      <c r="AB149" s="22"/>
      <c r="AC149" s="22"/>
      <c r="AD149" s="22">
        <v>92</v>
      </c>
      <c r="AE149" s="22" t="s">
        <v>138</v>
      </c>
      <c r="AF149" s="31">
        <v>5.19</v>
      </c>
      <c r="AG149" s="31">
        <v>4.7181818181818178</v>
      </c>
      <c r="AH149" s="31">
        <v>4.3250000000000002</v>
      </c>
      <c r="AI149" s="31">
        <v>3.9923076923076923</v>
      </c>
      <c r="AJ149" s="31">
        <v>3.7071428571428577</v>
      </c>
      <c r="AK149" s="31">
        <v>2.73</v>
      </c>
      <c r="AL149" s="31">
        <v>2.4818181818181815</v>
      </c>
      <c r="AM149" s="31">
        <v>2.2749999999999999</v>
      </c>
      <c r="AN149" s="31">
        <v>2.1</v>
      </c>
      <c r="AO149" s="31">
        <v>1.9500000000000002</v>
      </c>
      <c r="AP149" s="22"/>
      <c r="AQ149" s="22"/>
      <c r="AR149" s="22"/>
      <c r="AS149" s="22"/>
      <c r="AT149" s="22"/>
      <c r="AU149" s="22"/>
      <c r="AV149" s="22"/>
      <c r="AW149" s="22"/>
    </row>
    <row r="150" spans="14:49" x14ac:dyDescent="0.2">
      <c r="N150" s="22"/>
      <c r="O150" s="22">
        <v>92</v>
      </c>
      <c r="P150" s="23" t="s">
        <v>120</v>
      </c>
      <c r="Q150" s="31">
        <v>6.39</v>
      </c>
      <c r="R150" s="31">
        <f t="shared" si="8"/>
        <v>5.8090909090909086</v>
      </c>
      <c r="S150" s="31">
        <f t="shared" si="9"/>
        <v>5.3250000000000002</v>
      </c>
      <c r="T150" s="31">
        <f t="shared" si="10"/>
        <v>4.9153846153846148</v>
      </c>
      <c r="U150" s="31">
        <f t="shared" si="11"/>
        <v>4.5642857142857141</v>
      </c>
      <c r="V150" s="31">
        <v>3.36</v>
      </c>
      <c r="W150" s="31">
        <f t="shared" si="12"/>
        <v>3.0545454545454542</v>
      </c>
      <c r="X150" s="31">
        <f t="shared" si="13"/>
        <v>2.8</v>
      </c>
      <c r="Y150" s="31">
        <f t="shared" si="14"/>
        <v>2.5846153846153843</v>
      </c>
      <c r="Z150" s="31">
        <f t="shared" si="15"/>
        <v>2.4</v>
      </c>
      <c r="AA150" s="22"/>
      <c r="AB150" s="22"/>
      <c r="AC150" s="22"/>
      <c r="AD150" s="22">
        <v>93</v>
      </c>
      <c r="AE150" s="22" t="s">
        <v>74</v>
      </c>
      <c r="AF150" s="31">
        <v>4.49</v>
      </c>
      <c r="AG150" s="31">
        <v>4.081818181818182</v>
      </c>
      <c r="AH150" s="31">
        <v>3.7416666666666671</v>
      </c>
      <c r="AI150" s="31">
        <v>3.453846153846154</v>
      </c>
      <c r="AJ150" s="31">
        <v>3.2071428571428573</v>
      </c>
      <c r="AK150" s="31">
        <v>2.36</v>
      </c>
      <c r="AL150" s="31">
        <v>2.1454545454545451</v>
      </c>
      <c r="AM150" s="31">
        <v>1.9666666666666666</v>
      </c>
      <c r="AN150" s="31">
        <v>1.8153846153846152</v>
      </c>
      <c r="AO150" s="31">
        <v>1.6857142857142857</v>
      </c>
      <c r="AP150" s="22"/>
      <c r="AQ150" s="22"/>
      <c r="AR150" s="22"/>
      <c r="AS150" s="22"/>
      <c r="AT150" s="22"/>
      <c r="AU150" s="22"/>
      <c r="AV150" s="22"/>
      <c r="AW150" s="22"/>
    </row>
    <row r="151" spans="14:49" x14ac:dyDescent="0.2">
      <c r="N151" s="22"/>
      <c r="O151" s="22">
        <v>93</v>
      </c>
      <c r="P151" s="23" t="s">
        <v>121</v>
      </c>
      <c r="Q151" s="31">
        <v>6.39</v>
      </c>
      <c r="R151" s="31">
        <f t="shared" si="8"/>
        <v>5.8090909090909086</v>
      </c>
      <c r="S151" s="31">
        <f t="shared" si="9"/>
        <v>5.3250000000000002</v>
      </c>
      <c r="T151" s="31">
        <f t="shared" si="10"/>
        <v>4.9153846153846148</v>
      </c>
      <c r="U151" s="31">
        <f t="shared" si="11"/>
        <v>4.5642857142857141</v>
      </c>
      <c r="V151" s="31">
        <v>3.36</v>
      </c>
      <c r="W151" s="31">
        <f t="shared" si="12"/>
        <v>3.0545454545454542</v>
      </c>
      <c r="X151" s="31">
        <f t="shared" si="13"/>
        <v>2.8</v>
      </c>
      <c r="Y151" s="31">
        <f t="shared" si="14"/>
        <v>2.5846153846153843</v>
      </c>
      <c r="Z151" s="31">
        <f t="shared" si="15"/>
        <v>2.4</v>
      </c>
      <c r="AA151" s="22"/>
      <c r="AB151" s="22"/>
      <c r="AC151" s="22"/>
      <c r="AD151" s="22">
        <v>94</v>
      </c>
      <c r="AE151" s="22" t="s">
        <v>111</v>
      </c>
      <c r="AF151" s="31">
        <v>7.54</v>
      </c>
      <c r="AG151" s="31">
        <v>6.8545454545454536</v>
      </c>
      <c r="AH151" s="31">
        <v>6.2833333333333332</v>
      </c>
      <c r="AI151" s="31">
        <v>5.8</v>
      </c>
      <c r="AJ151" s="31">
        <v>5.3857142857142861</v>
      </c>
      <c r="AK151" s="31">
        <v>3.97</v>
      </c>
      <c r="AL151" s="31">
        <v>3.6090909090909089</v>
      </c>
      <c r="AM151" s="31">
        <v>3.3083333333333336</v>
      </c>
      <c r="AN151" s="31">
        <v>3.0538461538461541</v>
      </c>
      <c r="AO151" s="31">
        <v>2.8357142857142859</v>
      </c>
      <c r="AP151" s="22"/>
      <c r="AQ151" s="22"/>
      <c r="AR151" s="22"/>
      <c r="AS151" s="22"/>
      <c r="AT151" s="22"/>
      <c r="AU151" s="22"/>
      <c r="AV151" s="22"/>
      <c r="AW151" s="22"/>
    </row>
    <row r="152" spans="14:49" x14ac:dyDescent="0.2">
      <c r="N152" s="22"/>
      <c r="O152" s="22">
        <v>94</v>
      </c>
      <c r="P152" s="23" t="s">
        <v>122</v>
      </c>
      <c r="Q152" s="31">
        <v>4.9400000000000004</v>
      </c>
      <c r="R152" s="31">
        <f t="shared" si="8"/>
        <v>4.4909090909090912</v>
      </c>
      <c r="S152" s="31">
        <f t="shared" si="9"/>
        <v>4.1166666666666671</v>
      </c>
      <c r="T152" s="31">
        <f t="shared" si="10"/>
        <v>3.8000000000000003</v>
      </c>
      <c r="U152" s="31">
        <f t="shared" si="11"/>
        <v>3.5285714285714289</v>
      </c>
      <c r="V152" s="31">
        <v>2.6</v>
      </c>
      <c r="W152" s="31">
        <f t="shared" si="12"/>
        <v>2.3636363636363633</v>
      </c>
      <c r="X152" s="31">
        <f t="shared" si="13"/>
        <v>2.166666666666667</v>
      </c>
      <c r="Y152" s="31">
        <f t="shared" si="14"/>
        <v>2</v>
      </c>
      <c r="Z152" s="31">
        <f t="shared" si="15"/>
        <v>1.8571428571428574</v>
      </c>
      <c r="AA152" s="22"/>
      <c r="AB152" s="22"/>
      <c r="AC152" s="22"/>
      <c r="AD152" s="22">
        <v>95</v>
      </c>
      <c r="AE152" s="22" t="s">
        <v>43</v>
      </c>
      <c r="AF152" s="31">
        <v>4.7</v>
      </c>
      <c r="AG152" s="31">
        <v>4.2727272727272725</v>
      </c>
      <c r="AH152" s="31">
        <v>3.916666666666667</v>
      </c>
      <c r="AI152" s="31">
        <v>3.6153846153846154</v>
      </c>
      <c r="AJ152" s="31">
        <v>3.3571428571428577</v>
      </c>
      <c r="AK152" s="31">
        <v>2.4700000000000002</v>
      </c>
      <c r="AL152" s="31">
        <v>2.2454545454545456</v>
      </c>
      <c r="AM152" s="31">
        <v>2.0583333333333336</v>
      </c>
      <c r="AN152" s="31">
        <v>1.9000000000000001</v>
      </c>
      <c r="AO152" s="31">
        <v>1.7642857142857145</v>
      </c>
      <c r="AP152" s="22"/>
      <c r="AQ152" s="22"/>
      <c r="AR152" s="22"/>
      <c r="AS152" s="22"/>
      <c r="AT152" s="22"/>
      <c r="AU152" s="22"/>
      <c r="AV152" s="22"/>
      <c r="AW152" s="22"/>
    </row>
    <row r="153" spans="14:49" x14ac:dyDescent="0.2">
      <c r="N153" s="22"/>
      <c r="O153" s="22">
        <v>95</v>
      </c>
      <c r="P153" s="23" t="s">
        <v>123</v>
      </c>
      <c r="Q153" s="31">
        <v>4.34</v>
      </c>
      <c r="R153" s="31">
        <f t="shared" si="8"/>
        <v>3.9454545454545449</v>
      </c>
      <c r="S153" s="31">
        <f t="shared" si="9"/>
        <v>3.6166666666666667</v>
      </c>
      <c r="T153" s="31">
        <f t="shared" si="10"/>
        <v>3.3384615384615381</v>
      </c>
      <c r="U153" s="31">
        <f t="shared" si="11"/>
        <v>3.1</v>
      </c>
      <c r="V153" s="31">
        <v>2.29</v>
      </c>
      <c r="W153" s="31">
        <f t="shared" si="12"/>
        <v>2.0818181818181816</v>
      </c>
      <c r="X153" s="31">
        <f t="shared" si="13"/>
        <v>1.9083333333333334</v>
      </c>
      <c r="Y153" s="31">
        <f t="shared" si="14"/>
        <v>1.7615384615384615</v>
      </c>
      <c r="Z153" s="31">
        <f t="shared" si="15"/>
        <v>1.6357142857142859</v>
      </c>
      <c r="AA153" s="22"/>
      <c r="AB153" s="22"/>
      <c r="AC153" s="22"/>
      <c r="AD153" s="22">
        <v>96</v>
      </c>
      <c r="AE153" s="22" t="s">
        <v>73</v>
      </c>
      <c r="AF153" s="31">
        <v>4.9400000000000004</v>
      </c>
      <c r="AG153" s="31">
        <v>4.4909090909090912</v>
      </c>
      <c r="AH153" s="31">
        <v>4.1166666666666671</v>
      </c>
      <c r="AI153" s="31">
        <v>3.8000000000000003</v>
      </c>
      <c r="AJ153" s="31">
        <v>3.5285714285714289</v>
      </c>
      <c r="AK153" s="31">
        <v>2.6</v>
      </c>
      <c r="AL153" s="31">
        <v>2.3636363636363633</v>
      </c>
      <c r="AM153" s="31">
        <v>2.166666666666667</v>
      </c>
      <c r="AN153" s="31">
        <v>2</v>
      </c>
      <c r="AO153" s="31">
        <v>1.8571428571428574</v>
      </c>
      <c r="AP153" s="22"/>
      <c r="AQ153" s="22"/>
      <c r="AR153" s="22"/>
      <c r="AS153" s="22"/>
      <c r="AT153" s="22"/>
      <c r="AU153" s="22"/>
      <c r="AV153" s="22"/>
      <c r="AW153" s="22"/>
    </row>
    <row r="154" spans="14:49" x14ac:dyDescent="0.2">
      <c r="N154" s="22"/>
      <c r="O154" s="22">
        <v>96</v>
      </c>
      <c r="P154" s="23" t="s">
        <v>124</v>
      </c>
      <c r="Q154" s="31">
        <v>4.9400000000000004</v>
      </c>
      <c r="R154" s="31">
        <f t="shared" si="8"/>
        <v>4.4909090909090912</v>
      </c>
      <c r="S154" s="31">
        <f t="shared" si="9"/>
        <v>4.1166666666666671</v>
      </c>
      <c r="T154" s="31">
        <f t="shared" si="10"/>
        <v>3.8000000000000003</v>
      </c>
      <c r="U154" s="31">
        <f t="shared" si="11"/>
        <v>3.5285714285714289</v>
      </c>
      <c r="V154" s="31">
        <v>2.6</v>
      </c>
      <c r="W154" s="31">
        <f t="shared" si="12"/>
        <v>2.3636363636363633</v>
      </c>
      <c r="X154" s="31">
        <f t="shared" si="13"/>
        <v>2.166666666666667</v>
      </c>
      <c r="Y154" s="31">
        <f t="shared" si="14"/>
        <v>2</v>
      </c>
      <c r="Z154" s="31">
        <f t="shared" si="15"/>
        <v>1.8571428571428574</v>
      </c>
      <c r="AA154" s="22"/>
      <c r="AB154" s="22"/>
      <c r="AC154" s="22"/>
      <c r="AD154" s="22">
        <v>97</v>
      </c>
      <c r="AE154" s="22" t="s">
        <v>102</v>
      </c>
      <c r="AF154" s="31">
        <v>6.7</v>
      </c>
      <c r="AG154" s="31">
        <v>6.0909090909090908</v>
      </c>
      <c r="AH154" s="31">
        <v>5.5833333333333339</v>
      </c>
      <c r="AI154" s="31">
        <v>5.1538461538461542</v>
      </c>
      <c r="AJ154" s="31">
        <v>4.7857142857142865</v>
      </c>
      <c r="AK154" s="31">
        <v>3.53</v>
      </c>
      <c r="AL154" s="31">
        <v>3.2090909090909085</v>
      </c>
      <c r="AM154" s="31">
        <v>2.9416666666666664</v>
      </c>
      <c r="AN154" s="31">
        <v>2.7153846153846151</v>
      </c>
      <c r="AO154" s="31">
        <v>2.5214285714285714</v>
      </c>
      <c r="AP154" s="22"/>
      <c r="AQ154" s="22"/>
      <c r="AR154" s="22"/>
      <c r="AS154" s="22"/>
      <c r="AT154" s="22"/>
      <c r="AU154" s="22"/>
      <c r="AV154" s="22"/>
      <c r="AW154" s="22"/>
    </row>
    <row r="155" spans="14:49" x14ac:dyDescent="0.2">
      <c r="N155" s="22"/>
      <c r="O155" s="22">
        <v>97</v>
      </c>
      <c r="P155" s="23" t="s">
        <v>125</v>
      </c>
      <c r="Q155" s="31">
        <v>4.1100000000000003</v>
      </c>
      <c r="R155" s="31">
        <f t="shared" si="8"/>
        <v>3.7363636363636363</v>
      </c>
      <c r="S155" s="31">
        <f t="shared" si="9"/>
        <v>3.4250000000000003</v>
      </c>
      <c r="T155" s="31">
        <f t="shared" si="10"/>
        <v>3.1615384615384619</v>
      </c>
      <c r="U155" s="31">
        <f t="shared" si="11"/>
        <v>2.9357142857142859</v>
      </c>
      <c r="V155" s="31">
        <v>2.16</v>
      </c>
      <c r="W155" s="31">
        <f t="shared" si="12"/>
        <v>1.9636363636363636</v>
      </c>
      <c r="X155" s="31">
        <f t="shared" si="13"/>
        <v>1.8000000000000003</v>
      </c>
      <c r="Y155" s="31">
        <f t="shared" si="14"/>
        <v>1.6615384615384616</v>
      </c>
      <c r="Z155" s="31">
        <f t="shared" si="15"/>
        <v>1.5428571428571431</v>
      </c>
      <c r="AA155" s="22"/>
      <c r="AB155" s="22"/>
      <c r="AC155" s="22"/>
      <c r="AD155" s="22">
        <v>98</v>
      </c>
      <c r="AE155" s="22" t="s">
        <v>49</v>
      </c>
      <c r="AF155" s="31">
        <v>4.34</v>
      </c>
      <c r="AG155" s="31">
        <v>3.9454545454545449</v>
      </c>
      <c r="AH155" s="31">
        <v>3.6166666666666667</v>
      </c>
      <c r="AI155" s="31">
        <v>3.3384615384615381</v>
      </c>
      <c r="AJ155" s="31">
        <v>3.1</v>
      </c>
      <c r="AK155" s="31">
        <v>2.29</v>
      </c>
      <c r="AL155" s="31">
        <v>2.0818181818181816</v>
      </c>
      <c r="AM155" s="31">
        <v>1.9083333333333334</v>
      </c>
      <c r="AN155" s="31">
        <v>1.7615384615384615</v>
      </c>
      <c r="AO155" s="31">
        <v>1.6357142857142859</v>
      </c>
      <c r="AP155" s="22"/>
      <c r="AQ155" s="22"/>
      <c r="AR155" s="22"/>
      <c r="AS155" s="22"/>
      <c r="AT155" s="22"/>
      <c r="AU155" s="22"/>
      <c r="AV155" s="22"/>
      <c r="AW155" s="22"/>
    </row>
    <row r="156" spans="14:49" x14ac:dyDescent="0.2">
      <c r="N156" s="22"/>
      <c r="O156" s="22">
        <v>98</v>
      </c>
      <c r="P156" s="23" t="s">
        <v>126</v>
      </c>
      <c r="Q156" s="31">
        <v>5.43</v>
      </c>
      <c r="R156" s="31">
        <f t="shared" si="8"/>
        <v>4.9363636363636356</v>
      </c>
      <c r="S156" s="31">
        <f t="shared" si="9"/>
        <v>4.5250000000000004</v>
      </c>
      <c r="T156" s="31">
        <f t="shared" si="10"/>
        <v>4.1769230769230763</v>
      </c>
      <c r="U156" s="31">
        <f t="shared" si="11"/>
        <v>3.8785714285714286</v>
      </c>
      <c r="V156" s="31">
        <v>2.86</v>
      </c>
      <c r="W156" s="31">
        <f t="shared" si="12"/>
        <v>2.5999999999999996</v>
      </c>
      <c r="X156" s="31">
        <f t="shared" si="13"/>
        <v>2.3833333333333333</v>
      </c>
      <c r="Y156" s="31">
        <f t="shared" si="14"/>
        <v>2.1999999999999997</v>
      </c>
      <c r="Z156" s="31">
        <f t="shared" si="15"/>
        <v>2.0428571428571427</v>
      </c>
      <c r="AA156" s="22"/>
      <c r="AB156" s="22"/>
      <c r="AC156" s="22"/>
      <c r="AD156" s="22">
        <v>99</v>
      </c>
      <c r="AE156" s="22" t="s">
        <v>36</v>
      </c>
      <c r="AF156" s="31">
        <v>6.54</v>
      </c>
      <c r="AG156" s="31">
        <v>5.9454545454545453</v>
      </c>
      <c r="AH156" s="31">
        <v>5.45</v>
      </c>
      <c r="AI156" s="31">
        <v>5.0307692307692307</v>
      </c>
      <c r="AJ156" s="31">
        <v>4.6714285714285717</v>
      </c>
      <c r="AK156" s="31">
        <v>3.44</v>
      </c>
      <c r="AL156" s="31">
        <v>3.127272727272727</v>
      </c>
      <c r="AM156" s="31">
        <v>2.8666666666666667</v>
      </c>
      <c r="AN156" s="31">
        <v>2.6461538461538461</v>
      </c>
      <c r="AO156" s="31">
        <v>2.4571428571428573</v>
      </c>
      <c r="AP156" s="22"/>
      <c r="AQ156" s="22"/>
      <c r="AR156" s="22"/>
      <c r="AS156" s="22"/>
      <c r="AT156" s="22"/>
      <c r="AU156" s="22"/>
      <c r="AV156" s="22"/>
      <c r="AW156" s="22"/>
    </row>
    <row r="157" spans="14:49" x14ac:dyDescent="0.2">
      <c r="N157" s="22"/>
      <c r="O157" s="22">
        <v>99</v>
      </c>
      <c r="P157" s="23" t="s">
        <v>127</v>
      </c>
      <c r="Q157" s="31">
        <v>5.43</v>
      </c>
      <c r="R157" s="31">
        <f t="shared" si="8"/>
        <v>4.9363636363636356</v>
      </c>
      <c r="S157" s="31">
        <f t="shared" si="9"/>
        <v>4.5250000000000004</v>
      </c>
      <c r="T157" s="31">
        <f t="shared" si="10"/>
        <v>4.1769230769230763</v>
      </c>
      <c r="U157" s="31">
        <f t="shared" si="11"/>
        <v>3.8785714285714286</v>
      </c>
      <c r="V157" s="31">
        <v>2.86</v>
      </c>
      <c r="W157" s="31">
        <f t="shared" si="12"/>
        <v>2.5999999999999996</v>
      </c>
      <c r="X157" s="31">
        <f t="shared" si="13"/>
        <v>2.3833333333333333</v>
      </c>
      <c r="Y157" s="31">
        <f t="shared" si="14"/>
        <v>2.1999999999999997</v>
      </c>
      <c r="Z157" s="31">
        <f t="shared" si="15"/>
        <v>2.0428571428571427</v>
      </c>
      <c r="AA157" s="22"/>
      <c r="AB157" s="22"/>
      <c r="AC157" s="22"/>
      <c r="AD157" s="22">
        <v>100</v>
      </c>
      <c r="AE157" s="22" t="s">
        <v>125</v>
      </c>
      <c r="AF157" s="31">
        <v>4.1100000000000003</v>
      </c>
      <c r="AG157" s="31">
        <v>3.7363636363636363</v>
      </c>
      <c r="AH157" s="31">
        <v>3.4250000000000003</v>
      </c>
      <c r="AI157" s="31">
        <v>3.1615384615384619</v>
      </c>
      <c r="AJ157" s="31">
        <v>2.9357142857142859</v>
      </c>
      <c r="AK157" s="31">
        <v>2.16</v>
      </c>
      <c r="AL157" s="31">
        <v>1.9636363636363636</v>
      </c>
      <c r="AM157" s="31">
        <v>1.8000000000000003</v>
      </c>
      <c r="AN157" s="31">
        <v>1.6615384615384616</v>
      </c>
      <c r="AO157" s="31">
        <v>1.5428571428571431</v>
      </c>
      <c r="AP157" s="22"/>
      <c r="AQ157" s="22"/>
      <c r="AR157" s="22"/>
      <c r="AS157" s="22"/>
      <c r="AT157" s="22"/>
      <c r="AU157" s="22"/>
      <c r="AV157" s="22"/>
      <c r="AW157" s="22"/>
    </row>
    <row r="158" spans="14:49" x14ac:dyDescent="0.2">
      <c r="N158" s="22"/>
      <c r="O158" s="22">
        <v>100</v>
      </c>
      <c r="P158" s="23" t="s">
        <v>128</v>
      </c>
      <c r="Q158" s="31">
        <v>5.43</v>
      </c>
      <c r="R158" s="31">
        <f t="shared" si="8"/>
        <v>4.9363636363636356</v>
      </c>
      <c r="S158" s="31">
        <f t="shared" si="9"/>
        <v>4.5250000000000004</v>
      </c>
      <c r="T158" s="31">
        <f t="shared" si="10"/>
        <v>4.1769230769230763</v>
      </c>
      <c r="U158" s="31">
        <f t="shared" si="11"/>
        <v>3.8785714285714286</v>
      </c>
      <c r="V158" s="31">
        <v>2.86</v>
      </c>
      <c r="W158" s="31">
        <f t="shared" si="12"/>
        <v>2.5999999999999996</v>
      </c>
      <c r="X158" s="31">
        <f t="shared" si="13"/>
        <v>2.3833333333333333</v>
      </c>
      <c r="Y158" s="31">
        <f t="shared" si="14"/>
        <v>2.1999999999999997</v>
      </c>
      <c r="Z158" s="31">
        <f t="shared" si="15"/>
        <v>2.0428571428571427</v>
      </c>
      <c r="AA158" s="22"/>
      <c r="AB158" s="22"/>
      <c r="AC158" s="22"/>
      <c r="AD158" s="22">
        <v>101</v>
      </c>
      <c r="AE158" s="22" t="s">
        <v>64</v>
      </c>
      <c r="AF158" s="31">
        <v>5.43</v>
      </c>
      <c r="AG158" s="31">
        <v>4.9363636363636356</v>
      </c>
      <c r="AH158" s="31">
        <v>4.5250000000000004</v>
      </c>
      <c r="AI158" s="31">
        <v>4.1769230769230763</v>
      </c>
      <c r="AJ158" s="31">
        <v>3.8785714285714286</v>
      </c>
      <c r="AK158" s="31">
        <v>2.86</v>
      </c>
      <c r="AL158" s="31">
        <v>2.5999999999999996</v>
      </c>
      <c r="AM158" s="31">
        <v>2.3833333333333333</v>
      </c>
      <c r="AN158" s="31">
        <v>2.1999999999999997</v>
      </c>
      <c r="AO158" s="31">
        <v>2.0428571428571427</v>
      </c>
      <c r="AP158" s="22"/>
      <c r="AQ158" s="22"/>
      <c r="AR158" s="22"/>
      <c r="AS158" s="22"/>
      <c r="AT158" s="22"/>
      <c r="AU158" s="22"/>
      <c r="AV158" s="22"/>
      <c r="AW158" s="22"/>
    </row>
    <row r="159" spans="14:49" x14ac:dyDescent="0.2">
      <c r="N159" s="22"/>
      <c r="O159" s="22">
        <v>101</v>
      </c>
      <c r="P159" s="23" t="s">
        <v>129</v>
      </c>
      <c r="Q159" s="31">
        <v>6.79</v>
      </c>
      <c r="R159" s="31">
        <f t="shared" si="8"/>
        <v>6.172727272727272</v>
      </c>
      <c r="S159" s="31">
        <f t="shared" si="9"/>
        <v>5.6583333333333332</v>
      </c>
      <c r="T159" s="31">
        <f t="shared" si="10"/>
        <v>5.2230769230769232</v>
      </c>
      <c r="U159" s="31">
        <f t="shared" si="11"/>
        <v>4.8500000000000005</v>
      </c>
      <c r="V159" s="31">
        <v>3.57</v>
      </c>
      <c r="W159" s="31">
        <f t="shared" si="12"/>
        <v>3.2454545454545451</v>
      </c>
      <c r="X159" s="31">
        <f t="shared" si="13"/>
        <v>2.9750000000000001</v>
      </c>
      <c r="Y159" s="31">
        <f t="shared" si="14"/>
        <v>2.7461538461538457</v>
      </c>
      <c r="Z159" s="31">
        <f t="shared" si="15"/>
        <v>2.5500000000000003</v>
      </c>
      <c r="AA159" s="22"/>
      <c r="AB159" s="22"/>
      <c r="AC159" s="22"/>
      <c r="AD159" s="22">
        <v>102</v>
      </c>
      <c r="AE159" s="22" t="s">
        <v>155</v>
      </c>
      <c r="AF159" s="31">
        <v>4.9400000000000004</v>
      </c>
      <c r="AG159" s="31">
        <v>4.4909090909090912</v>
      </c>
      <c r="AH159" s="31">
        <v>4.1166666666666671</v>
      </c>
      <c r="AI159" s="31">
        <v>3.8000000000000003</v>
      </c>
      <c r="AJ159" s="31">
        <v>3.5285714285714289</v>
      </c>
      <c r="AK159" s="31">
        <v>2.6</v>
      </c>
      <c r="AL159" s="31">
        <v>2.3636363636363633</v>
      </c>
      <c r="AM159" s="31">
        <v>2.166666666666667</v>
      </c>
      <c r="AN159" s="31">
        <v>2</v>
      </c>
      <c r="AO159" s="31">
        <v>1.8571428571428574</v>
      </c>
      <c r="AP159" s="22"/>
      <c r="AQ159" s="22"/>
      <c r="AR159" s="22"/>
      <c r="AS159" s="22"/>
      <c r="AT159" s="22"/>
      <c r="AU159" s="22"/>
      <c r="AV159" s="22"/>
      <c r="AW159" s="22"/>
    </row>
    <row r="160" spans="14:49" x14ac:dyDescent="0.2">
      <c r="N160" s="22"/>
      <c r="O160" s="22">
        <v>102</v>
      </c>
      <c r="P160" s="23" t="s">
        <v>130</v>
      </c>
      <c r="Q160" s="31">
        <v>6.03</v>
      </c>
      <c r="R160" s="31">
        <f t="shared" si="8"/>
        <v>5.4818181818181815</v>
      </c>
      <c r="S160" s="31">
        <f t="shared" si="9"/>
        <v>5.0250000000000004</v>
      </c>
      <c r="T160" s="31">
        <f t="shared" si="10"/>
        <v>4.6384615384615389</v>
      </c>
      <c r="U160" s="31">
        <f t="shared" si="11"/>
        <v>4.3071428571428578</v>
      </c>
      <c r="V160" s="31">
        <v>3.17</v>
      </c>
      <c r="W160" s="31">
        <f t="shared" si="12"/>
        <v>2.8818181818181814</v>
      </c>
      <c r="X160" s="31">
        <f t="shared" si="13"/>
        <v>2.6416666666666666</v>
      </c>
      <c r="Y160" s="31">
        <f t="shared" si="14"/>
        <v>2.4384615384615382</v>
      </c>
      <c r="Z160" s="31">
        <f t="shared" si="15"/>
        <v>2.2642857142857142</v>
      </c>
      <c r="AA160" s="22"/>
      <c r="AB160" s="22"/>
      <c r="AC160" s="22"/>
      <c r="AD160" s="22">
        <v>103</v>
      </c>
      <c r="AE160" s="22" t="s">
        <v>61</v>
      </c>
      <c r="AF160" s="31">
        <v>3.66</v>
      </c>
      <c r="AG160" s="31">
        <v>3.3272727272727272</v>
      </c>
      <c r="AH160" s="31">
        <v>3.0500000000000003</v>
      </c>
      <c r="AI160" s="31">
        <v>2.8153846153846156</v>
      </c>
      <c r="AJ160" s="31">
        <v>2.6142857142857148</v>
      </c>
      <c r="AK160" s="31">
        <v>1.92</v>
      </c>
      <c r="AL160" s="31">
        <v>1.7454545454545451</v>
      </c>
      <c r="AM160" s="31">
        <v>1.6</v>
      </c>
      <c r="AN160" s="31">
        <v>1.4769230769230768</v>
      </c>
      <c r="AO160" s="31">
        <v>1.3714285714285714</v>
      </c>
      <c r="AP160" s="22"/>
      <c r="AQ160" s="22"/>
      <c r="AR160" s="22"/>
      <c r="AS160" s="22"/>
      <c r="AT160" s="22"/>
      <c r="AU160" s="22"/>
      <c r="AV160" s="22"/>
      <c r="AW160" s="22"/>
    </row>
    <row r="161" spans="14:49" x14ac:dyDescent="0.2">
      <c r="N161" s="22"/>
      <c r="O161" s="22">
        <v>103</v>
      </c>
      <c r="P161" s="23" t="s">
        <v>131</v>
      </c>
      <c r="Q161" s="31">
        <v>5.43</v>
      </c>
      <c r="R161" s="31">
        <f t="shared" si="8"/>
        <v>4.9363636363636356</v>
      </c>
      <c r="S161" s="31">
        <f t="shared" si="9"/>
        <v>4.5250000000000004</v>
      </c>
      <c r="T161" s="31">
        <f t="shared" si="10"/>
        <v>4.1769230769230763</v>
      </c>
      <c r="U161" s="31">
        <f t="shared" si="11"/>
        <v>3.8785714285714286</v>
      </c>
      <c r="V161" s="31">
        <v>2.86</v>
      </c>
      <c r="W161" s="31">
        <f t="shared" si="12"/>
        <v>2.5999999999999996</v>
      </c>
      <c r="X161" s="31">
        <f t="shared" si="13"/>
        <v>2.3833333333333333</v>
      </c>
      <c r="Y161" s="31">
        <f t="shared" si="14"/>
        <v>2.1999999999999997</v>
      </c>
      <c r="Z161" s="31">
        <f t="shared" si="15"/>
        <v>2.0428571428571427</v>
      </c>
      <c r="AA161" s="22"/>
      <c r="AB161" s="22"/>
      <c r="AC161" s="22"/>
      <c r="AD161" s="22">
        <v>104</v>
      </c>
      <c r="AE161" s="22" t="s">
        <v>139</v>
      </c>
      <c r="AF161" s="31">
        <v>4.9400000000000004</v>
      </c>
      <c r="AG161" s="31">
        <v>4.4909090909090912</v>
      </c>
      <c r="AH161" s="31">
        <v>4.1166666666666671</v>
      </c>
      <c r="AI161" s="31">
        <v>3.8000000000000003</v>
      </c>
      <c r="AJ161" s="31">
        <v>3.5285714285714289</v>
      </c>
      <c r="AK161" s="31">
        <v>2.6</v>
      </c>
      <c r="AL161" s="31">
        <v>2.3636363636363633</v>
      </c>
      <c r="AM161" s="31">
        <v>2.166666666666667</v>
      </c>
      <c r="AN161" s="31">
        <v>2</v>
      </c>
      <c r="AO161" s="31">
        <v>1.8571428571428574</v>
      </c>
      <c r="AP161" s="22"/>
      <c r="AQ161" s="22"/>
      <c r="AR161" s="22"/>
      <c r="AS161" s="22"/>
      <c r="AT161" s="22"/>
      <c r="AU161" s="22"/>
      <c r="AV161" s="22"/>
      <c r="AW161" s="22"/>
    </row>
    <row r="162" spans="14:49" x14ac:dyDescent="0.2">
      <c r="N162" s="22"/>
      <c r="O162" s="22">
        <v>104</v>
      </c>
      <c r="P162" s="23" t="s">
        <v>132</v>
      </c>
      <c r="Q162" s="31">
        <v>6.79</v>
      </c>
      <c r="R162" s="31">
        <f t="shared" si="8"/>
        <v>6.172727272727272</v>
      </c>
      <c r="S162" s="31">
        <f t="shared" si="9"/>
        <v>5.6583333333333332</v>
      </c>
      <c r="T162" s="31">
        <f t="shared" si="10"/>
        <v>5.2230769230769232</v>
      </c>
      <c r="U162" s="31">
        <f t="shared" si="11"/>
        <v>4.8500000000000005</v>
      </c>
      <c r="V162" s="31">
        <v>3.57</v>
      </c>
      <c r="W162" s="31">
        <f t="shared" si="12"/>
        <v>3.2454545454545451</v>
      </c>
      <c r="X162" s="31">
        <f t="shared" si="13"/>
        <v>2.9750000000000001</v>
      </c>
      <c r="Y162" s="31">
        <f t="shared" si="14"/>
        <v>2.7461538461538457</v>
      </c>
      <c r="Z162" s="31">
        <f t="shared" si="15"/>
        <v>2.5500000000000003</v>
      </c>
      <c r="AA162" s="22"/>
      <c r="AB162" s="22"/>
      <c r="AC162" s="22"/>
      <c r="AD162" s="22">
        <v>105</v>
      </c>
      <c r="AE162" s="22" t="s">
        <v>50</v>
      </c>
      <c r="AF162" s="31">
        <v>5.43</v>
      </c>
      <c r="AG162" s="31">
        <v>4.9363636363636356</v>
      </c>
      <c r="AH162" s="31">
        <v>4.5250000000000004</v>
      </c>
      <c r="AI162" s="31">
        <v>4.1769230769230763</v>
      </c>
      <c r="AJ162" s="31">
        <v>3.8785714285714286</v>
      </c>
      <c r="AK162" s="31">
        <v>2.86</v>
      </c>
      <c r="AL162" s="31">
        <v>2.5999999999999996</v>
      </c>
      <c r="AM162" s="31">
        <v>2.3833333333333333</v>
      </c>
      <c r="AN162" s="31">
        <v>2.1999999999999997</v>
      </c>
      <c r="AO162" s="31">
        <v>2.0428571428571427</v>
      </c>
      <c r="AP162" s="22"/>
      <c r="AQ162" s="22"/>
      <c r="AR162" s="22"/>
      <c r="AS162" s="22"/>
      <c r="AT162" s="22"/>
      <c r="AU162" s="22"/>
      <c r="AV162" s="22"/>
      <c r="AW162" s="22"/>
    </row>
    <row r="163" spans="14:49" x14ac:dyDescent="0.2">
      <c r="N163" s="22"/>
      <c r="O163" s="22">
        <v>105</v>
      </c>
      <c r="P163" s="23" t="s">
        <v>133</v>
      </c>
      <c r="Q163" s="31">
        <v>7.36</v>
      </c>
      <c r="R163" s="31">
        <f t="shared" si="8"/>
        <v>6.6909090909090905</v>
      </c>
      <c r="S163" s="31">
        <f t="shared" si="9"/>
        <v>6.1333333333333337</v>
      </c>
      <c r="T163" s="31">
        <f t="shared" si="10"/>
        <v>5.6615384615384619</v>
      </c>
      <c r="U163" s="31">
        <f t="shared" si="11"/>
        <v>5.257142857142858</v>
      </c>
      <c r="V163" s="31">
        <v>3.87</v>
      </c>
      <c r="W163" s="31">
        <f t="shared" si="12"/>
        <v>3.5181818181818181</v>
      </c>
      <c r="X163" s="31">
        <f t="shared" si="13"/>
        <v>3.2250000000000001</v>
      </c>
      <c r="Y163" s="31">
        <f t="shared" si="14"/>
        <v>2.976923076923077</v>
      </c>
      <c r="Z163" s="31">
        <f t="shared" si="15"/>
        <v>2.7642857142857147</v>
      </c>
      <c r="AA163" s="22"/>
      <c r="AB163" s="22"/>
      <c r="AC163" s="22"/>
      <c r="AD163" s="22">
        <v>106</v>
      </c>
      <c r="AE163" s="22" t="s">
        <v>79</v>
      </c>
      <c r="AF163" s="31">
        <v>4.5199999999999996</v>
      </c>
      <c r="AG163" s="31">
        <v>4.1090909090909085</v>
      </c>
      <c r="AH163" s="31">
        <v>3.7666666666666666</v>
      </c>
      <c r="AI163" s="31">
        <v>3.4769230769230766</v>
      </c>
      <c r="AJ163" s="31">
        <v>3.2285714285714286</v>
      </c>
      <c r="AK163" s="31">
        <v>2.38</v>
      </c>
      <c r="AL163" s="31">
        <v>2.1636363636363636</v>
      </c>
      <c r="AM163" s="31">
        <v>1.9833333333333334</v>
      </c>
      <c r="AN163" s="31">
        <v>1.8307692307692307</v>
      </c>
      <c r="AO163" s="31">
        <v>1.7</v>
      </c>
      <c r="AP163" s="22"/>
      <c r="AQ163" s="22"/>
      <c r="AR163" s="22"/>
      <c r="AS163" s="22"/>
      <c r="AT163" s="22"/>
      <c r="AU163" s="22"/>
      <c r="AV163" s="22"/>
      <c r="AW163" s="22"/>
    </row>
    <row r="164" spans="14:49" x14ac:dyDescent="0.2">
      <c r="N164" s="22"/>
      <c r="O164" s="22">
        <v>106</v>
      </c>
      <c r="P164" s="23" t="s">
        <v>134</v>
      </c>
      <c r="Q164" s="31">
        <v>4.34</v>
      </c>
      <c r="R164" s="31">
        <f t="shared" si="8"/>
        <v>3.9454545454545449</v>
      </c>
      <c r="S164" s="31">
        <f t="shared" si="9"/>
        <v>3.6166666666666667</v>
      </c>
      <c r="T164" s="31">
        <f t="shared" si="10"/>
        <v>3.3384615384615381</v>
      </c>
      <c r="U164" s="31">
        <f t="shared" si="11"/>
        <v>3.1</v>
      </c>
      <c r="V164" s="31">
        <v>2.29</v>
      </c>
      <c r="W164" s="31">
        <f t="shared" si="12"/>
        <v>2.0818181818181816</v>
      </c>
      <c r="X164" s="31">
        <f t="shared" si="13"/>
        <v>1.9083333333333334</v>
      </c>
      <c r="Y164" s="31">
        <f t="shared" si="14"/>
        <v>1.7615384615384615</v>
      </c>
      <c r="Z164" s="31">
        <f t="shared" si="15"/>
        <v>1.6357142857142859</v>
      </c>
      <c r="AA164" s="22"/>
      <c r="AB164" s="22"/>
      <c r="AC164" s="22"/>
      <c r="AD164" s="22">
        <v>107</v>
      </c>
      <c r="AE164" s="22" t="s">
        <v>103</v>
      </c>
      <c r="AF164" s="31">
        <v>5.17</v>
      </c>
      <c r="AG164" s="31">
        <v>4.6999999999999993</v>
      </c>
      <c r="AH164" s="31">
        <v>4.3083333333333336</v>
      </c>
      <c r="AI164" s="31">
        <v>3.9769230769230766</v>
      </c>
      <c r="AJ164" s="31">
        <v>3.6928571428571431</v>
      </c>
      <c r="AK164" s="31">
        <v>2.72</v>
      </c>
      <c r="AL164" s="31">
        <v>2.4727272727272727</v>
      </c>
      <c r="AM164" s="31">
        <v>2.2666666666666671</v>
      </c>
      <c r="AN164" s="31">
        <v>2.0923076923076924</v>
      </c>
      <c r="AO164" s="31">
        <v>1.9428571428571431</v>
      </c>
      <c r="AP164" s="22"/>
      <c r="AQ164" s="22"/>
      <c r="AR164" s="22"/>
      <c r="AS164" s="22"/>
      <c r="AT164" s="22"/>
      <c r="AU164" s="22"/>
      <c r="AV164" s="22"/>
      <c r="AW164" s="22"/>
    </row>
    <row r="165" spans="14:49" x14ac:dyDescent="0.2">
      <c r="N165" s="22"/>
      <c r="O165" s="22">
        <v>107</v>
      </c>
      <c r="P165" s="23" t="s">
        <v>135</v>
      </c>
      <c r="Q165" s="31">
        <v>3.62</v>
      </c>
      <c r="R165" s="31">
        <f t="shared" si="8"/>
        <v>3.2909090909090906</v>
      </c>
      <c r="S165" s="31">
        <f t="shared" si="9"/>
        <v>3.0166666666666671</v>
      </c>
      <c r="T165" s="31">
        <f t="shared" si="10"/>
        <v>2.7846153846153845</v>
      </c>
      <c r="U165" s="31">
        <f t="shared" si="11"/>
        <v>2.5857142857142859</v>
      </c>
      <c r="V165" s="31">
        <v>1.9</v>
      </c>
      <c r="W165" s="31">
        <f t="shared" si="12"/>
        <v>1.7272727272727271</v>
      </c>
      <c r="X165" s="31">
        <f t="shared" si="13"/>
        <v>1.5833333333333333</v>
      </c>
      <c r="Y165" s="31">
        <f t="shared" si="14"/>
        <v>1.4615384615384615</v>
      </c>
      <c r="Z165" s="31">
        <f t="shared" si="15"/>
        <v>1.3571428571428572</v>
      </c>
      <c r="AA165" s="22"/>
      <c r="AB165" s="22"/>
      <c r="AC165" s="22"/>
      <c r="AD165" s="22">
        <v>108</v>
      </c>
      <c r="AE165" s="22" t="s">
        <v>99</v>
      </c>
      <c r="AF165" s="31">
        <v>4.72</v>
      </c>
      <c r="AG165" s="31">
        <v>4.2909090909090901</v>
      </c>
      <c r="AH165" s="31">
        <v>3.9333333333333331</v>
      </c>
      <c r="AI165" s="31">
        <v>3.6307692307692303</v>
      </c>
      <c r="AJ165" s="31">
        <v>3.3714285714285714</v>
      </c>
      <c r="AK165" s="31">
        <v>2.48</v>
      </c>
      <c r="AL165" s="31">
        <v>2.2545454545454544</v>
      </c>
      <c r="AM165" s="31">
        <v>2.0666666666666669</v>
      </c>
      <c r="AN165" s="31">
        <v>1.9076923076923076</v>
      </c>
      <c r="AO165" s="31">
        <v>1.7714285714285716</v>
      </c>
      <c r="AP165" s="22"/>
      <c r="AQ165" s="22"/>
      <c r="AR165" s="22"/>
      <c r="AS165" s="22"/>
      <c r="AT165" s="22"/>
      <c r="AU165" s="22"/>
      <c r="AV165" s="22"/>
      <c r="AW165" s="22"/>
    </row>
    <row r="166" spans="14:49" x14ac:dyDescent="0.2">
      <c r="N166" s="22"/>
      <c r="O166" s="22">
        <v>108</v>
      </c>
      <c r="P166" s="23" t="s">
        <v>136</v>
      </c>
      <c r="Q166" s="31">
        <v>4.34</v>
      </c>
      <c r="R166" s="31">
        <f t="shared" si="8"/>
        <v>3.9454545454545449</v>
      </c>
      <c r="S166" s="31">
        <f t="shared" si="9"/>
        <v>3.6166666666666667</v>
      </c>
      <c r="T166" s="31">
        <f t="shared" si="10"/>
        <v>3.3384615384615381</v>
      </c>
      <c r="U166" s="31">
        <f t="shared" si="11"/>
        <v>3.1</v>
      </c>
      <c r="V166" s="31">
        <v>2.29</v>
      </c>
      <c r="W166" s="31">
        <f t="shared" si="12"/>
        <v>2.0818181818181816</v>
      </c>
      <c r="X166" s="31">
        <f t="shared" si="13"/>
        <v>1.9083333333333334</v>
      </c>
      <c r="Y166" s="31">
        <f t="shared" si="14"/>
        <v>1.7615384615384615</v>
      </c>
      <c r="Z166" s="31">
        <f t="shared" si="15"/>
        <v>1.6357142857142859</v>
      </c>
      <c r="AA166" s="22"/>
      <c r="AB166" s="22"/>
      <c r="AC166" s="22"/>
      <c r="AD166" s="22">
        <v>109</v>
      </c>
      <c r="AE166" s="22" t="s">
        <v>100</v>
      </c>
      <c r="AF166" s="31">
        <v>6.31</v>
      </c>
      <c r="AG166" s="31">
        <v>5.7363636363636354</v>
      </c>
      <c r="AH166" s="31">
        <v>5.2583333333333329</v>
      </c>
      <c r="AI166" s="31">
        <v>4.8538461538461535</v>
      </c>
      <c r="AJ166" s="31">
        <v>4.5071428571428571</v>
      </c>
      <c r="AK166" s="31">
        <v>3.32</v>
      </c>
      <c r="AL166" s="31">
        <v>3.0181818181818176</v>
      </c>
      <c r="AM166" s="31">
        <v>2.7666666666666666</v>
      </c>
      <c r="AN166" s="31">
        <v>2.5538461538461537</v>
      </c>
      <c r="AO166" s="31">
        <v>2.3714285714285714</v>
      </c>
      <c r="AP166" s="22"/>
      <c r="AQ166" s="22"/>
      <c r="AR166" s="22"/>
      <c r="AS166" s="22"/>
      <c r="AT166" s="22"/>
      <c r="AU166" s="22"/>
      <c r="AV166" s="22"/>
      <c r="AW166" s="22"/>
    </row>
    <row r="167" spans="14:49" x14ac:dyDescent="0.2">
      <c r="N167" s="22"/>
      <c r="O167" s="22">
        <v>109</v>
      </c>
      <c r="P167" s="23" t="s">
        <v>137</v>
      </c>
      <c r="Q167" s="31">
        <v>4.9400000000000004</v>
      </c>
      <c r="R167" s="31">
        <f t="shared" si="8"/>
        <v>4.4909090909090912</v>
      </c>
      <c r="S167" s="31">
        <f t="shared" si="9"/>
        <v>4.1166666666666671</v>
      </c>
      <c r="T167" s="31">
        <f t="shared" si="10"/>
        <v>3.8000000000000003</v>
      </c>
      <c r="U167" s="31">
        <f t="shared" si="11"/>
        <v>3.5285714285714289</v>
      </c>
      <c r="V167" s="31">
        <v>2.6</v>
      </c>
      <c r="W167" s="31">
        <f t="shared" si="12"/>
        <v>2.3636363636363633</v>
      </c>
      <c r="X167" s="31">
        <f t="shared" si="13"/>
        <v>2.166666666666667</v>
      </c>
      <c r="Y167" s="31">
        <f t="shared" si="14"/>
        <v>2</v>
      </c>
      <c r="Z167" s="31">
        <f t="shared" si="15"/>
        <v>1.8571428571428574</v>
      </c>
      <c r="AA167" s="22"/>
      <c r="AB167" s="22"/>
      <c r="AC167" s="22"/>
      <c r="AD167" s="22">
        <v>110</v>
      </c>
      <c r="AE167" s="22" t="s">
        <v>65</v>
      </c>
      <c r="AF167" s="31">
        <v>3.53</v>
      </c>
      <c r="AG167" s="31">
        <v>3.2090909090909085</v>
      </c>
      <c r="AH167" s="31">
        <v>2.9416666666666664</v>
      </c>
      <c r="AI167" s="31">
        <v>2.7153846153846151</v>
      </c>
      <c r="AJ167" s="31">
        <v>2.5214285714285714</v>
      </c>
      <c r="AK167" s="31">
        <v>1.86</v>
      </c>
      <c r="AL167" s="31">
        <v>1.6909090909090909</v>
      </c>
      <c r="AM167" s="31">
        <v>1.55</v>
      </c>
      <c r="AN167" s="31">
        <v>1.4307692307692308</v>
      </c>
      <c r="AO167" s="31">
        <v>1.3285714285714287</v>
      </c>
      <c r="AP167" s="22"/>
      <c r="AQ167" s="22"/>
      <c r="AR167" s="22"/>
      <c r="AS167" s="22"/>
      <c r="AT167" s="22"/>
      <c r="AU167" s="22"/>
      <c r="AV167" s="22"/>
      <c r="AW167" s="22"/>
    </row>
    <row r="168" spans="14:49" x14ac:dyDescent="0.2">
      <c r="N168" s="22"/>
      <c r="O168" s="22">
        <v>110</v>
      </c>
      <c r="P168" s="23" t="s">
        <v>138</v>
      </c>
      <c r="Q168" s="31">
        <v>5.19</v>
      </c>
      <c r="R168" s="31">
        <f t="shared" si="8"/>
        <v>4.7181818181818178</v>
      </c>
      <c r="S168" s="31">
        <f t="shared" si="9"/>
        <v>4.3250000000000002</v>
      </c>
      <c r="T168" s="31">
        <f t="shared" si="10"/>
        <v>3.9923076923076923</v>
      </c>
      <c r="U168" s="31">
        <f t="shared" si="11"/>
        <v>3.7071428571428577</v>
      </c>
      <c r="V168" s="31">
        <v>2.73</v>
      </c>
      <c r="W168" s="31">
        <f t="shared" si="12"/>
        <v>2.4818181818181815</v>
      </c>
      <c r="X168" s="31">
        <f t="shared" si="13"/>
        <v>2.2749999999999999</v>
      </c>
      <c r="Y168" s="31">
        <f t="shared" si="14"/>
        <v>2.1</v>
      </c>
      <c r="Z168" s="31">
        <f t="shared" si="15"/>
        <v>1.9500000000000002</v>
      </c>
      <c r="AA168" s="22"/>
      <c r="AB168" s="22"/>
      <c r="AC168" s="22"/>
      <c r="AD168" s="22">
        <v>111</v>
      </c>
      <c r="AE168" s="22" t="s">
        <v>33</v>
      </c>
      <c r="AF168" s="31">
        <v>4.9400000000000004</v>
      </c>
      <c r="AG168" s="31">
        <v>4.4909090909090912</v>
      </c>
      <c r="AH168" s="31">
        <v>4.1166666666666671</v>
      </c>
      <c r="AI168" s="31">
        <v>3.8000000000000003</v>
      </c>
      <c r="AJ168" s="31">
        <v>3.5285714285714289</v>
      </c>
      <c r="AK168" s="31">
        <v>2.6</v>
      </c>
      <c r="AL168" s="31">
        <v>2.3636363636363633</v>
      </c>
      <c r="AM168" s="31">
        <v>2.166666666666667</v>
      </c>
      <c r="AN168" s="31">
        <v>2</v>
      </c>
      <c r="AO168" s="31">
        <v>1.8571428571428574</v>
      </c>
      <c r="AP168" s="22"/>
      <c r="AQ168" s="22"/>
      <c r="AR168" s="22"/>
      <c r="AS168" s="22"/>
      <c r="AT168" s="22"/>
      <c r="AU168" s="22"/>
      <c r="AV168" s="22"/>
      <c r="AW168" s="22"/>
    </row>
    <row r="169" spans="14:49" x14ac:dyDescent="0.2">
      <c r="N169" s="22"/>
      <c r="O169" s="22">
        <v>111</v>
      </c>
      <c r="P169" s="23" t="s">
        <v>139</v>
      </c>
      <c r="Q169" s="31">
        <v>4.9400000000000004</v>
      </c>
      <c r="R169" s="31">
        <f t="shared" si="8"/>
        <v>4.4909090909090912</v>
      </c>
      <c r="S169" s="31">
        <f t="shared" si="9"/>
        <v>4.1166666666666671</v>
      </c>
      <c r="T169" s="31">
        <f t="shared" si="10"/>
        <v>3.8000000000000003</v>
      </c>
      <c r="U169" s="31">
        <f t="shared" si="11"/>
        <v>3.5285714285714289</v>
      </c>
      <c r="V169" s="31">
        <v>2.6</v>
      </c>
      <c r="W169" s="31">
        <f t="shared" si="12"/>
        <v>2.3636363636363633</v>
      </c>
      <c r="X169" s="31">
        <f t="shared" si="13"/>
        <v>2.166666666666667</v>
      </c>
      <c r="Y169" s="31">
        <f t="shared" si="14"/>
        <v>2</v>
      </c>
      <c r="Z169" s="31">
        <f t="shared" si="15"/>
        <v>1.8571428571428574</v>
      </c>
      <c r="AA169" s="22"/>
      <c r="AB169" s="22"/>
      <c r="AC169" s="22"/>
      <c r="AD169" s="22">
        <v>112</v>
      </c>
      <c r="AE169" s="22" t="s">
        <v>153</v>
      </c>
      <c r="AF169" s="31">
        <v>5.48</v>
      </c>
      <c r="AG169" s="31">
        <v>4.9818181818181815</v>
      </c>
      <c r="AH169" s="31">
        <v>4.5666666666666673</v>
      </c>
      <c r="AI169" s="31">
        <v>4.2153846153846155</v>
      </c>
      <c r="AJ169" s="31">
        <v>3.914285714285715</v>
      </c>
      <c r="AK169" s="31">
        <v>2.89</v>
      </c>
      <c r="AL169" s="31">
        <v>2.627272727272727</v>
      </c>
      <c r="AM169" s="31">
        <v>2.4083333333333337</v>
      </c>
      <c r="AN169" s="31">
        <v>2.2230769230769232</v>
      </c>
      <c r="AO169" s="31">
        <v>2.0642857142857145</v>
      </c>
      <c r="AP169" s="22"/>
      <c r="AQ169" s="22"/>
      <c r="AR169" s="22"/>
      <c r="AS169" s="22"/>
      <c r="AT169" s="22"/>
      <c r="AU169" s="22"/>
      <c r="AV169" s="22"/>
      <c r="AW169" s="22"/>
    </row>
    <row r="170" spans="14:49" x14ac:dyDescent="0.2">
      <c r="N170" s="22"/>
      <c r="O170" s="22">
        <v>112</v>
      </c>
      <c r="P170" s="23" t="s">
        <v>140</v>
      </c>
      <c r="Q170" s="31">
        <v>4.49</v>
      </c>
      <c r="R170" s="31">
        <f t="shared" si="8"/>
        <v>4.081818181818182</v>
      </c>
      <c r="S170" s="31">
        <f t="shared" si="9"/>
        <v>3.7416666666666671</v>
      </c>
      <c r="T170" s="31">
        <f t="shared" si="10"/>
        <v>3.453846153846154</v>
      </c>
      <c r="U170" s="31">
        <f t="shared" si="11"/>
        <v>3.2071428571428573</v>
      </c>
      <c r="V170" s="31">
        <v>2.36</v>
      </c>
      <c r="W170" s="31">
        <f t="shared" si="12"/>
        <v>2.1454545454545451</v>
      </c>
      <c r="X170" s="31">
        <f t="shared" si="13"/>
        <v>1.9666666666666666</v>
      </c>
      <c r="Y170" s="31">
        <f t="shared" si="14"/>
        <v>1.8153846153846152</v>
      </c>
      <c r="Z170" s="31">
        <f t="shared" si="15"/>
        <v>1.6857142857142857</v>
      </c>
      <c r="AA170" s="22"/>
      <c r="AB170" s="22"/>
      <c r="AC170" s="22"/>
      <c r="AD170" s="22">
        <v>113</v>
      </c>
      <c r="AE170" s="22" t="s">
        <v>141</v>
      </c>
      <c r="AF170" s="31">
        <v>4.49</v>
      </c>
      <c r="AG170" s="31">
        <v>4.081818181818182</v>
      </c>
      <c r="AH170" s="31">
        <v>3.7416666666666671</v>
      </c>
      <c r="AI170" s="31">
        <v>3.453846153846154</v>
      </c>
      <c r="AJ170" s="31">
        <v>3.2071428571428573</v>
      </c>
      <c r="AK170" s="31">
        <v>2.36</v>
      </c>
      <c r="AL170" s="31">
        <v>2.1454545454545451</v>
      </c>
      <c r="AM170" s="31">
        <v>1.9666666666666666</v>
      </c>
      <c r="AN170" s="31">
        <v>1.8153846153846152</v>
      </c>
      <c r="AO170" s="31">
        <v>1.6857142857142857</v>
      </c>
      <c r="AP170" s="22"/>
      <c r="AQ170" s="22"/>
      <c r="AR170" s="22"/>
      <c r="AS170" s="22"/>
      <c r="AT170" s="22"/>
      <c r="AU170" s="22"/>
      <c r="AV170" s="22"/>
      <c r="AW170" s="22"/>
    </row>
    <row r="171" spans="14:49" x14ac:dyDescent="0.2">
      <c r="N171" s="22"/>
      <c r="O171" s="22">
        <v>113</v>
      </c>
      <c r="P171" s="23" t="s">
        <v>141</v>
      </c>
      <c r="Q171" s="31">
        <v>4.49</v>
      </c>
      <c r="R171" s="31">
        <f t="shared" si="8"/>
        <v>4.081818181818182</v>
      </c>
      <c r="S171" s="31">
        <f t="shared" si="9"/>
        <v>3.7416666666666671</v>
      </c>
      <c r="T171" s="31">
        <f t="shared" si="10"/>
        <v>3.453846153846154</v>
      </c>
      <c r="U171" s="31">
        <f t="shared" si="11"/>
        <v>3.2071428571428573</v>
      </c>
      <c r="V171" s="31">
        <v>2.36</v>
      </c>
      <c r="W171" s="31">
        <f t="shared" si="12"/>
        <v>2.1454545454545451</v>
      </c>
      <c r="X171" s="31">
        <f t="shared" si="13"/>
        <v>1.9666666666666666</v>
      </c>
      <c r="Y171" s="31">
        <f t="shared" si="14"/>
        <v>1.8153846153846152</v>
      </c>
      <c r="Z171" s="31">
        <f t="shared" si="15"/>
        <v>1.6857142857142857</v>
      </c>
      <c r="AA171" s="22"/>
      <c r="AB171" s="22"/>
      <c r="AC171" s="22"/>
      <c r="AD171" s="22">
        <v>114</v>
      </c>
      <c r="AE171" s="22" t="s">
        <v>66</v>
      </c>
      <c r="AF171" s="31">
        <v>3.53</v>
      </c>
      <c r="AG171" s="31">
        <v>3.2090909090909085</v>
      </c>
      <c r="AH171" s="31">
        <v>2.9416666666666664</v>
      </c>
      <c r="AI171" s="31">
        <v>2.7153846153846151</v>
      </c>
      <c r="AJ171" s="31">
        <v>2.5214285714285714</v>
      </c>
      <c r="AK171" s="31">
        <v>1.86</v>
      </c>
      <c r="AL171" s="31">
        <v>1.6909090909090909</v>
      </c>
      <c r="AM171" s="31">
        <v>1.55</v>
      </c>
      <c r="AN171" s="31">
        <v>1.4307692307692308</v>
      </c>
      <c r="AO171" s="31">
        <v>1.3285714285714287</v>
      </c>
      <c r="AP171" s="22"/>
      <c r="AQ171" s="22"/>
      <c r="AR171" s="22"/>
      <c r="AS171" s="22"/>
      <c r="AT171" s="22"/>
      <c r="AU171" s="22"/>
      <c r="AV171" s="22"/>
      <c r="AW171" s="22"/>
    </row>
    <row r="172" spans="14:49" x14ac:dyDescent="0.2">
      <c r="N172" s="22"/>
      <c r="O172" s="22">
        <v>114</v>
      </c>
      <c r="P172" s="23" t="s">
        <v>142</v>
      </c>
      <c r="Q172" s="31">
        <v>4.34</v>
      </c>
      <c r="R172" s="31">
        <f t="shared" si="8"/>
        <v>3.9454545454545449</v>
      </c>
      <c r="S172" s="31">
        <f t="shared" si="9"/>
        <v>3.6166666666666667</v>
      </c>
      <c r="T172" s="31">
        <f t="shared" si="10"/>
        <v>3.3384615384615381</v>
      </c>
      <c r="U172" s="31">
        <f t="shared" si="11"/>
        <v>3.1</v>
      </c>
      <c r="V172" s="31">
        <v>2.29</v>
      </c>
      <c r="W172" s="31">
        <f t="shared" si="12"/>
        <v>2.0818181818181816</v>
      </c>
      <c r="X172" s="31">
        <f t="shared" si="13"/>
        <v>1.9083333333333334</v>
      </c>
      <c r="Y172" s="31">
        <f t="shared" si="14"/>
        <v>1.7615384615384615</v>
      </c>
      <c r="Z172" s="31">
        <f t="shared" si="15"/>
        <v>1.6357142857142859</v>
      </c>
      <c r="AA172" s="22"/>
      <c r="AB172" s="22"/>
      <c r="AC172" s="22"/>
      <c r="AD172" s="22">
        <v>115</v>
      </c>
      <c r="AE172" s="22" t="s">
        <v>51</v>
      </c>
      <c r="AF172" s="31">
        <v>5.43</v>
      </c>
      <c r="AG172" s="31">
        <v>4.9363636363636356</v>
      </c>
      <c r="AH172" s="31">
        <v>4.5250000000000004</v>
      </c>
      <c r="AI172" s="31">
        <v>4.1769230769230763</v>
      </c>
      <c r="AJ172" s="31">
        <v>3.8785714285714286</v>
      </c>
      <c r="AK172" s="31">
        <v>2.86</v>
      </c>
      <c r="AL172" s="31">
        <v>2.5999999999999996</v>
      </c>
      <c r="AM172" s="31">
        <v>2.3833333333333333</v>
      </c>
      <c r="AN172" s="31">
        <v>2.1999999999999997</v>
      </c>
      <c r="AO172" s="31">
        <v>2.0428571428571427</v>
      </c>
      <c r="AP172" s="22"/>
      <c r="AQ172" s="22"/>
      <c r="AR172" s="22"/>
      <c r="AS172" s="22"/>
      <c r="AT172" s="22"/>
      <c r="AU172" s="22"/>
      <c r="AV172" s="22"/>
      <c r="AW172" s="22"/>
    </row>
    <row r="173" spans="14:49" x14ac:dyDescent="0.2">
      <c r="N173" s="22"/>
      <c r="O173" s="22">
        <v>115</v>
      </c>
      <c r="P173" s="23" t="s">
        <v>143</v>
      </c>
      <c r="Q173" s="31">
        <v>3.34</v>
      </c>
      <c r="R173" s="31">
        <f t="shared" si="8"/>
        <v>3.0363636363636362</v>
      </c>
      <c r="S173" s="31">
        <f t="shared" si="9"/>
        <v>2.7833333333333332</v>
      </c>
      <c r="T173" s="31">
        <f t="shared" si="10"/>
        <v>2.569230769230769</v>
      </c>
      <c r="U173" s="31">
        <f t="shared" si="11"/>
        <v>2.3857142857142857</v>
      </c>
      <c r="V173" s="31">
        <v>1.76</v>
      </c>
      <c r="W173" s="31">
        <f t="shared" si="12"/>
        <v>1.5999999999999999</v>
      </c>
      <c r="X173" s="31">
        <f t="shared" si="13"/>
        <v>1.4666666666666668</v>
      </c>
      <c r="Y173" s="31">
        <f t="shared" si="14"/>
        <v>1.3538461538461537</v>
      </c>
      <c r="Z173" s="31">
        <f t="shared" si="15"/>
        <v>1.2571428571428573</v>
      </c>
      <c r="AA173" s="22"/>
      <c r="AB173" s="22"/>
      <c r="AC173" s="22"/>
      <c r="AD173" s="22">
        <v>116</v>
      </c>
      <c r="AE173" s="22" t="s">
        <v>44</v>
      </c>
      <c r="AF173" s="31">
        <v>5.81</v>
      </c>
      <c r="AG173" s="31">
        <v>5.2818181818181813</v>
      </c>
      <c r="AH173" s="31">
        <v>4.8416666666666668</v>
      </c>
      <c r="AI173" s="31">
        <v>4.4692307692307685</v>
      </c>
      <c r="AJ173" s="31">
        <v>4.1500000000000004</v>
      </c>
      <c r="AK173" s="31">
        <v>3.06</v>
      </c>
      <c r="AL173" s="31">
        <v>2.7818181818181817</v>
      </c>
      <c r="AM173" s="31">
        <v>2.5500000000000003</v>
      </c>
      <c r="AN173" s="31">
        <v>2.3538461538461539</v>
      </c>
      <c r="AO173" s="31">
        <v>2.1857142857142859</v>
      </c>
      <c r="AP173" s="22"/>
      <c r="AQ173" s="22"/>
      <c r="AR173" s="22"/>
      <c r="AS173" s="22"/>
      <c r="AT173" s="22"/>
      <c r="AU173" s="22"/>
      <c r="AV173" s="22"/>
      <c r="AW173" s="22"/>
    </row>
    <row r="174" spans="14:49" x14ac:dyDescent="0.2">
      <c r="N174" s="22"/>
      <c r="O174" s="22">
        <v>116</v>
      </c>
      <c r="P174" s="23" t="s">
        <v>144</v>
      </c>
      <c r="Q174" s="31">
        <v>3.34</v>
      </c>
      <c r="R174" s="31">
        <f t="shared" si="8"/>
        <v>3.0363636363636362</v>
      </c>
      <c r="S174" s="31">
        <f t="shared" si="9"/>
        <v>2.7833333333333332</v>
      </c>
      <c r="T174" s="31">
        <f t="shared" si="10"/>
        <v>2.569230769230769</v>
      </c>
      <c r="U174" s="31">
        <f t="shared" si="11"/>
        <v>2.3857142857142857</v>
      </c>
      <c r="V174" s="31">
        <v>1.76</v>
      </c>
      <c r="W174" s="31">
        <f t="shared" si="12"/>
        <v>1.5999999999999999</v>
      </c>
      <c r="X174" s="31">
        <f t="shared" si="13"/>
        <v>1.4666666666666668</v>
      </c>
      <c r="Y174" s="31">
        <f t="shared" si="14"/>
        <v>1.3538461538461537</v>
      </c>
      <c r="Z174" s="31">
        <f t="shared" si="15"/>
        <v>1.2571428571428573</v>
      </c>
      <c r="AA174" s="22"/>
      <c r="AB174" s="22"/>
      <c r="AC174" s="22"/>
      <c r="AD174" s="22">
        <v>117</v>
      </c>
      <c r="AE174" s="22" t="s">
        <v>83</v>
      </c>
      <c r="AF174" s="31">
        <v>3.8</v>
      </c>
      <c r="AG174" s="31">
        <v>3.4545454545454541</v>
      </c>
      <c r="AH174" s="31">
        <v>3.1666666666666665</v>
      </c>
      <c r="AI174" s="31">
        <v>2.9230769230769229</v>
      </c>
      <c r="AJ174" s="31">
        <v>2.7142857142857144</v>
      </c>
      <c r="AK174" s="31">
        <v>2</v>
      </c>
      <c r="AL174" s="31">
        <v>1.8181818181818181</v>
      </c>
      <c r="AM174" s="31">
        <v>1.6666666666666667</v>
      </c>
      <c r="AN174" s="31">
        <v>1.5384615384615383</v>
      </c>
      <c r="AO174" s="31">
        <v>1.4285714285714286</v>
      </c>
      <c r="AP174" s="22"/>
      <c r="AQ174" s="22"/>
      <c r="AR174" s="22"/>
      <c r="AS174" s="22"/>
      <c r="AT174" s="22"/>
      <c r="AU174" s="22"/>
      <c r="AV174" s="22"/>
      <c r="AW174" s="22"/>
    </row>
    <row r="175" spans="14:49" x14ac:dyDescent="0.2">
      <c r="N175" s="22"/>
      <c r="O175" s="22">
        <v>117</v>
      </c>
      <c r="P175" s="23" t="s">
        <v>145</v>
      </c>
      <c r="Q175" s="31">
        <v>3.34</v>
      </c>
      <c r="R175" s="31">
        <f t="shared" si="8"/>
        <v>3.0363636363636362</v>
      </c>
      <c r="S175" s="31">
        <f t="shared" si="9"/>
        <v>2.7833333333333332</v>
      </c>
      <c r="T175" s="31">
        <f t="shared" si="10"/>
        <v>2.569230769230769</v>
      </c>
      <c r="U175" s="31">
        <f t="shared" si="11"/>
        <v>2.3857142857142857</v>
      </c>
      <c r="V175" s="31">
        <v>1.76</v>
      </c>
      <c r="W175" s="31">
        <f t="shared" si="12"/>
        <v>1.5999999999999999</v>
      </c>
      <c r="X175" s="31">
        <f t="shared" si="13"/>
        <v>1.4666666666666668</v>
      </c>
      <c r="Y175" s="31">
        <f t="shared" si="14"/>
        <v>1.3538461538461537</v>
      </c>
      <c r="Z175" s="31">
        <f t="shared" si="15"/>
        <v>1.2571428571428573</v>
      </c>
      <c r="AA175" s="22"/>
      <c r="AB175" s="22"/>
      <c r="AC175" s="22"/>
      <c r="AD175" s="22">
        <v>118</v>
      </c>
      <c r="AE175" s="22" t="s">
        <v>52</v>
      </c>
      <c r="AF175" s="31">
        <v>4.9400000000000004</v>
      </c>
      <c r="AG175" s="31">
        <v>4.4909090909090912</v>
      </c>
      <c r="AH175" s="31">
        <v>4.1166666666666671</v>
      </c>
      <c r="AI175" s="31">
        <v>3.8000000000000003</v>
      </c>
      <c r="AJ175" s="31">
        <v>3.5285714285714289</v>
      </c>
      <c r="AK175" s="31">
        <v>2.6</v>
      </c>
      <c r="AL175" s="31">
        <v>2.3636363636363633</v>
      </c>
      <c r="AM175" s="31">
        <v>2.166666666666667</v>
      </c>
      <c r="AN175" s="31">
        <v>2</v>
      </c>
      <c r="AO175" s="31">
        <v>1.8571428571428574</v>
      </c>
      <c r="AP175" s="22"/>
      <c r="AQ175" s="22"/>
      <c r="AR175" s="22"/>
      <c r="AS175" s="22"/>
      <c r="AT175" s="22"/>
      <c r="AU175" s="22"/>
      <c r="AV175" s="22"/>
      <c r="AW175" s="22"/>
    </row>
    <row r="176" spans="14:49" x14ac:dyDescent="0.2">
      <c r="N176" s="22"/>
      <c r="O176" s="22">
        <v>118</v>
      </c>
      <c r="P176" s="23" t="s">
        <v>146</v>
      </c>
      <c r="Q176" s="31">
        <v>4.34</v>
      </c>
      <c r="R176" s="31">
        <f t="shared" si="8"/>
        <v>3.9454545454545449</v>
      </c>
      <c r="S176" s="31">
        <f t="shared" si="9"/>
        <v>3.6166666666666667</v>
      </c>
      <c r="T176" s="31">
        <f t="shared" si="10"/>
        <v>3.3384615384615381</v>
      </c>
      <c r="U176" s="31">
        <f t="shared" si="11"/>
        <v>3.1</v>
      </c>
      <c r="V176" s="31">
        <v>2.29</v>
      </c>
      <c r="W176" s="31">
        <f t="shared" si="12"/>
        <v>2.0818181818181816</v>
      </c>
      <c r="X176" s="31">
        <f t="shared" si="13"/>
        <v>1.9083333333333334</v>
      </c>
      <c r="Y176" s="31">
        <f t="shared" si="14"/>
        <v>1.7615384615384615</v>
      </c>
      <c r="Z176" s="31">
        <f t="shared" si="15"/>
        <v>1.6357142857142859</v>
      </c>
      <c r="AA176" s="22"/>
      <c r="AB176" s="22"/>
      <c r="AC176" s="22"/>
      <c r="AD176" s="22">
        <v>119</v>
      </c>
      <c r="AE176" s="22" t="s">
        <v>94</v>
      </c>
      <c r="AF176" s="31">
        <v>4.72</v>
      </c>
      <c r="AG176" s="31">
        <v>4.2909090909090901</v>
      </c>
      <c r="AH176" s="31">
        <v>3.9333333333333331</v>
      </c>
      <c r="AI176" s="31">
        <v>3.6307692307692303</v>
      </c>
      <c r="AJ176" s="31">
        <v>3.3714285714285714</v>
      </c>
      <c r="AK176" s="31">
        <v>2.48</v>
      </c>
      <c r="AL176" s="31">
        <v>2.2545454545454544</v>
      </c>
      <c r="AM176" s="31">
        <v>2.0666666666666669</v>
      </c>
      <c r="AN176" s="31">
        <v>1.9076923076923076</v>
      </c>
      <c r="AO176" s="31">
        <v>1.7714285714285716</v>
      </c>
      <c r="AP176" s="22"/>
      <c r="AQ176" s="22"/>
      <c r="AR176" s="22"/>
      <c r="AS176" s="22"/>
      <c r="AT176" s="22"/>
      <c r="AU176" s="22"/>
      <c r="AV176" s="22"/>
      <c r="AW176" s="22"/>
    </row>
    <row r="177" spans="14:49" x14ac:dyDescent="0.2">
      <c r="N177" s="22"/>
      <c r="O177" s="22">
        <v>119</v>
      </c>
      <c r="P177" s="23" t="s">
        <v>147</v>
      </c>
      <c r="Q177" s="31">
        <v>4.34</v>
      </c>
      <c r="R177" s="31">
        <f t="shared" si="8"/>
        <v>3.9454545454545449</v>
      </c>
      <c r="S177" s="31">
        <f t="shared" si="9"/>
        <v>3.6166666666666667</v>
      </c>
      <c r="T177" s="31">
        <f t="shared" si="10"/>
        <v>3.3384615384615381</v>
      </c>
      <c r="U177" s="31">
        <f t="shared" si="11"/>
        <v>3.1</v>
      </c>
      <c r="V177" s="31">
        <v>2.29</v>
      </c>
      <c r="W177" s="31">
        <f t="shared" si="12"/>
        <v>2.0818181818181816</v>
      </c>
      <c r="X177" s="31">
        <f t="shared" si="13"/>
        <v>1.9083333333333334</v>
      </c>
      <c r="Y177" s="31">
        <f t="shared" si="14"/>
        <v>1.7615384615384615</v>
      </c>
      <c r="Z177" s="31">
        <f t="shared" si="15"/>
        <v>1.6357142857142859</v>
      </c>
      <c r="AA177" s="22"/>
      <c r="AB177" s="22"/>
      <c r="AC177" s="22"/>
      <c r="AD177" s="22">
        <v>120</v>
      </c>
      <c r="AE177" s="22" t="s">
        <v>68</v>
      </c>
      <c r="AF177" s="31">
        <v>3.8</v>
      </c>
      <c r="AG177" s="31">
        <v>3.4545454545454541</v>
      </c>
      <c r="AH177" s="31">
        <v>3.1666666666666665</v>
      </c>
      <c r="AI177" s="31">
        <v>2.9230769230769229</v>
      </c>
      <c r="AJ177" s="31">
        <v>2.7142857142857144</v>
      </c>
      <c r="AK177" s="31">
        <v>2</v>
      </c>
      <c r="AL177" s="31">
        <v>1.8181818181818181</v>
      </c>
      <c r="AM177" s="31">
        <v>1.6666666666666667</v>
      </c>
      <c r="AN177" s="31">
        <v>1.5384615384615383</v>
      </c>
      <c r="AO177" s="31">
        <v>1.4285714285714286</v>
      </c>
      <c r="AP177" s="22"/>
      <c r="AQ177" s="22"/>
      <c r="AR177" s="22"/>
      <c r="AS177" s="22"/>
      <c r="AT177" s="22"/>
      <c r="AU177" s="22"/>
      <c r="AV177" s="22"/>
      <c r="AW177" s="22"/>
    </row>
    <row r="178" spans="14:49" x14ac:dyDescent="0.2">
      <c r="N178" s="22"/>
      <c r="O178" s="22">
        <v>120</v>
      </c>
      <c r="P178" s="23" t="s">
        <v>148</v>
      </c>
      <c r="Q178" s="31">
        <v>3.78</v>
      </c>
      <c r="R178" s="31">
        <f t="shared" si="8"/>
        <v>3.4363636363636361</v>
      </c>
      <c r="S178" s="31">
        <f t="shared" si="9"/>
        <v>3.15</v>
      </c>
      <c r="T178" s="31">
        <f t="shared" si="10"/>
        <v>2.9076923076923076</v>
      </c>
      <c r="U178" s="31">
        <f t="shared" si="11"/>
        <v>2.7</v>
      </c>
      <c r="V178" s="31">
        <v>1.99</v>
      </c>
      <c r="W178" s="31">
        <f t="shared" si="12"/>
        <v>1.8090909090909089</v>
      </c>
      <c r="X178" s="31">
        <f t="shared" si="13"/>
        <v>1.6583333333333334</v>
      </c>
      <c r="Y178" s="31">
        <f t="shared" si="14"/>
        <v>1.5307692307692307</v>
      </c>
      <c r="Z178" s="31">
        <f t="shared" si="15"/>
        <v>1.4214285714285715</v>
      </c>
      <c r="AA178" s="22"/>
      <c r="AB178" s="22"/>
      <c r="AC178" s="22"/>
      <c r="AD178" s="22">
        <v>121</v>
      </c>
      <c r="AE178" s="22" t="s">
        <v>148</v>
      </c>
      <c r="AF178" s="31">
        <v>3.78</v>
      </c>
      <c r="AG178" s="31">
        <v>3.4363636363636361</v>
      </c>
      <c r="AH178" s="31">
        <v>3.15</v>
      </c>
      <c r="AI178" s="31">
        <v>2.9076923076923076</v>
      </c>
      <c r="AJ178" s="31">
        <v>2.7</v>
      </c>
      <c r="AK178" s="31">
        <v>1.99</v>
      </c>
      <c r="AL178" s="31">
        <v>1.8090909090909089</v>
      </c>
      <c r="AM178" s="31">
        <v>1.6583333333333334</v>
      </c>
      <c r="AN178" s="31">
        <v>1.5307692307692307</v>
      </c>
      <c r="AO178" s="31">
        <v>1.4214285714285715</v>
      </c>
      <c r="AP178" s="22"/>
      <c r="AQ178" s="22"/>
      <c r="AR178" s="22"/>
      <c r="AS178" s="22"/>
      <c r="AT178" s="22"/>
      <c r="AU178" s="22"/>
      <c r="AV178" s="22"/>
      <c r="AW178" s="22"/>
    </row>
    <row r="179" spans="14:49" x14ac:dyDescent="0.2">
      <c r="N179" s="22"/>
      <c r="O179" s="22">
        <v>121</v>
      </c>
      <c r="P179" s="23" t="s">
        <v>149</v>
      </c>
      <c r="Q179" s="31">
        <v>5.48</v>
      </c>
      <c r="R179" s="31">
        <f t="shared" si="8"/>
        <v>4.9818181818181815</v>
      </c>
      <c r="S179" s="31">
        <f t="shared" si="9"/>
        <v>4.5666666666666673</v>
      </c>
      <c r="T179" s="31">
        <f t="shared" si="10"/>
        <v>4.2153846153846155</v>
      </c>
      <c r="U179" s="31">
        <f t="shared" si="11"/>
        <v>3.914285714285715</v>
      </c>
      <c r="V179" s="31">
        <v>2.89</v>
      </c>
      <c r="W179" s="31">
        <f t="shared" si="12"/>
        <v>2.627272727272727</v>
      </c>
      <c r="X179" s="31">
        <f t="shared" si="13"/>
        <v>2.4083333333333337</v>
      </c>
      <c r="Y179" s="31">
        <f t="shared" si="14"/>
        <v>2.2230769230769232</v>
      </c>
      <c r="Z179" s="31">
        <f t="shared" si="15"/>
        <v>2.0642857142857145</v>
      </c>
      <c r="AA179" s="22"/>
      <c r="AB179" s="22"/>
      <c r="AC179" s="22"/>
      <c r="AD179" s="22">
        <v>122</v>
      </c>
      <c r="AE179" s="22" t="s">
        <v>135</v>
      </c>
      <c r="AF179" s="31">
        <v>3.62</v>
      </c>
      <c r="AG179" s="31">
        <v>3.2909090909090906</v>
      </c>
      <c r="AH179" s="31">
        <v>3.0166666666666671</v>
      </c>
      <c r="AI179" s="31">
        <v>2.7846153846153845</v>
      </c>
      <c r="AJ179" s="31">
        <v>2.5857142857142859</v>
      </c>
      <c r="AK179" s="31">
        <v>1.9</v>
      </c>
      <c r="AL179" s="31">
        <v>1.7272727272727271</v>
      </c>
      <c r="AM179" s="31">
        <v>1.5833333333333333</v>
      </c>
      <c r="AN179" s="31">
        <v>1.4615384615384615</v>
      </c>
      <c r="AO179" s="31">
        <v>1.3571428571428572</v>
      </c>
      <c r="AP179" s="22"/>
      <c r="AQ179" s="22"/>
      <c r="AR179" s="22"/>
      <c r="AS179" s="22"/>
      <c r="AT179" s="22"/>
      <c r="AU179" s="22"/>
      <c r="AV179" s="22"/>
      <c r="AW179" s="22"/>
    </row>
    <row r="180" spans="14:49" x14ac:dyDescent="0.2">
      <c r="N180" s="22"/>
      <c r="O180" s="22">
        <v>122</v>
      </c>
      <c r="P180" s="23" t="s">
        <v>150</v>
      </c>
      <c r="Q180" s="31">
        <v>6.03</v>
      </c>
      <c r="R180" s="31">
        <f t="shared" si="8"/>
        <v>5.4818181818181815</v>
      </c>
      <c r="S180" s="31">
        <f t="shared" si="9"/>
        <v>5.0250000000000004</v>
      </c>
      <c r="T180" s="31">
        <f t="shared" si="10"/>
        <v>4.6384615384615389</v>
      </c>
      <c r="U180" s="31">
        <f t="shared" si="11"/>
        <v>4.3071428571428578</v>
      </c>
      <c r="V180" s="31">
        <v>3.17</v>
      </c>
      <c r="W180" s="31">
        <f t="shared" si="12"/>
        <v>2.8818181818181814</v>
      </c>
      <c r="X180" s="31">
        <f t="shared" si="13"/>
        <v>2.6416666666666666</v>
      </c>
      <c r="Y180" s="31">
        <f t="shared" si="14"/>
        <v>2.4384615384615382</v>
      </c>
      <c r="Z180" s="31">
        <f t="shared" si="15"/>
        <v>2.2642857142857142</v>
      </c>
      <c r="AA180" s="22"/>
      <c r="AB180" s="22"/>
      <c r="AC180" s="22"/>
      <c r="AD180" s="22">
        <v>123</v>
      </c>
      <c r="AE180" s="22" t="s">
        <v>144</v>
      </c>
      <c r="AF180" s="31">
        <v>3.34</v>
      </c>
      <c r="AG180" s="31">
        <v>3.0363636363636362</v>
      </c>
      <c r="AH180" s="31">
        <v>2.7833333333333332</v>
      </c>
      <c r="AI180" s="31">
        <v>2.569230769230769</v>
      </c>
      <c r="AJ180" s="31">
        <v>2.3857142857142857</v>
      </c>
      <c r="AK180" s="31">
        <v>1.76</v>
      </c>
      <c r="AL180" s="31">
        <v>1.5999999999999999</v>
      </c>
      <c r="AM180" s="31">
        <v>1.4666666666666668</v>
      </c>
      <c r="AN180" s="31">
        <v>1.3538461538461537</v>
      </c>
      <c r="AO180" s="31">
        <v>1.2571428571428573</v>
      </c>
      <c r="AP180" s="22"/>
      <c r="AQ180" s="22"/>
      <c r="AR180" s="22"/>
      <c r="AS180" s="22"/>
      <c r="AT180" s="22"/>
      <c r="AU180" s="22"/>
      <c r="AV180" s="22"/>
      <c r="AW180" s="22"/>
    </row>
    <row r="181" spans="14:49" x14ac:dyDescent="0.2">
      <c r="N181" s="22"/>
      <c r="O181" s="22">
        <v>123</v>
      </c>
      <c r="P181" s="23" t="s">
        <v>151</v>
      </c>
      <c r="Q181" s="31">
        <v>5.48</v>
      </c>
      <c r="R181" s="31">
        <f t="shared" si="8"/>
        <v>4.9818181818181815</v>
      </c>
      <c r="S181" s="31">
        <f t="shared" si="9"/>
        <v>4.5666666666666673</v>
      </c>
      <c r="T181" s="31">
        <f t="shared" si="10"/>
        <v>4.2153846153846155</v>
      </c>
      <c r="U181" s="31">
        <f t="shared" si="11"/>
        <v>3.914285714285715</v>
      </c>
      <c r="V181" s="31">
        <v>2.89</v>
      </c>
      <c r="W181" s="31">
        <f t="shared" si="12"/>
        <v>2.627272727272727</v>
      </c>
      <c r="X181" s="31">
        <f t="shared" si="13"/>
        <v>2.4083333333333337</v>
      </c>
      <c r="Y181" s="31">
        <f t="shared" si="14"/>
        <v>2.2230769230769232</v>
      </c>
      <c r="Z181" s="31">
        <f t="shared" si="15"/>
        <v>2.0642857142857145</v>
      </c>
      <c r="AA181" s="22"/>
      <c r="AB181" s="22"/>
      <c r="AC181" s="22"/>
      <c r="AD181" s="22">
        <v>124</v>
      </c>
      <c r="AE181" s="22" t="s">
        <v>75</v>
      </c>
      <c r="AF181" s="31">
        <v>4.9400000000000004</v>
      </c>
      <c r="AG181" s="31">
        <v>4.4909090909090912</v>
      </c>
      <c r="AH181" s="31">
        <v>4.1166666666666671</v>
      </c>
      <c r="AI181" s="31">
        <v>3.8000000000000003</v>
      </c>
      <c r="AJ181" s="31">
        <v>3.5285714285714289</v>
      </c>
      <c r="AK181" s="31">
        <v>2.6</v>
      </c>
      <c r="AL181" s="31">
        <v>2.3636363636363633</v>
      </c>
      <c r="AM181" s="31">
        <v>2.166666666666667</v>
      </c>
      <c r="AN181" s="31">
        <v>2</v>
      </c>
      <c r="AO181" s="31">
        <v>1.8571428571428574</v>
      </c>
      <c r="AP181" s="22"/>
      <c r="AQ181" s="22"/>
      <c r="AR181" s="22"/>
      <c r="AS181" s="22"/>
      <c r="AT181" s="22"/>
      <c r="AU181" s="22"/>
      <c r="AV181" s="22"/>
      <c r="AW181" s="22"/>
    </row>
    <row r="182" spans="14:49" x14ac:dyDescent="0.2">
      <c r="N182" s="22"/>
      <c r="O182" s="22">
        <v>124</v>
      </c>
      <c r="P182" s="23" t="s">
        <v>152</v>
      </c>
      <c r="Q182" s="31">
        <v>6.03</v>
      </c>
      <c r="R182" s="31">
        <f t="shared" si="8"/>
        <v>5.4818181818181815</v>
      </c>
      <c r="S182" s="31">
        <f t="shared" si="9"/>
        <v>5.0250000000000004</v>
      </c>
      <c r="T182" s="31">
        <f t="shared" si="10"/>
        <v>4.6384615384615389</v>
      </c>
      <c r="U182" s="31">
        <f t="shared" si="11"/>
        <v>4.3071428571428578</v>
      </c>
      <c r="V182" s="31">
        <v>3.17</v>
      </c>
      <c r="W182" s="31">
        <f t="shared" si="12"/>
        <v>2.8818181818181814</v>
      </c>
      <c r="X182" s="31">
        <f t="shared" si="13"/>
        <v>2.6416666666666666</v>
      </c>
      <c r="Y182" s="31">
        <f t="shared" si="14"/>
        <v>2.4384615384615382</v>
      </c>
      <c r="Z182" s="31">
        <f t="shared" si="15"/>
        <v>2.2642857142857142</v>
      </c>
      <c r="AA182" s="22"/>
      <c r="AB182" s="22"/>
      <c r="AC182" s="22"/>
      <c r="AD182" s="22">
        <v>125</v>
      </c>
      <c r="AE182" s="22" t="s">
        <v>156</v>
      </c>
      <c r="AF182" s="31">
        <v>6.03</v>
      </c>
      <c r="AG182" s="31">
        <v>5.4818181818181815</v>
      </c>
      <c r="AH182" s="31">
        <v>5.0250000000000004</v>
      </c>
      <c r="AI182" s="31">
        <v>4.6384615384615389</v>
      </c>
      <c r="AJ182" s="31">
        <v>4.3071428571428578</v>
      </c>
      <c r="AK182" s="31">
        <v>3.17</v>
      </c>
      <c r="AL182" s="31">
        <v>2.8818181818181814</v>
      </c>
      <c r="AM182" s="31">
        <v>2.6416666666666666</v>
      </c>
      <c r="AN182" s="31">
        <v>2.4384615384615382</v>
      </c>
      <c r="AO182" s="31">
        <v>2.2642857142857142</v>
      </c>
      <c r="AP182" s="22"/>
      <c r="AQ182" s="22"/>
      <c r="AR182" s="22"/>
      <c r="AS182" s="22"/>
      <c r="AT182" s="22"/>
      <c r="AU182" s="22"/>
      <c r="AV182" s="22"/>
      <c r="AW182" s="22"/>
    </row>
    <row r="183" spans="14:49" x14ac:dyDescent="0.2">
      <c r="N183" s="22"/>
      <c r="O183" s="22">
        <v>125</v>
      </c>
      <c r="P183" s="23" t="s">
        <v>153</v>
      </c>
      <c r="Q183" s="31">
        <v>5.48</v>
      </c>
      <c r="R183" s="31">
        <f t="shared" si="8"/>
        <v>4.9818181818181815</v>
      </c>
      <c r="S183" s="31">
        <f t="shared" si="9"/>
        <v>4.5666666666666673</v>
      </c>
      <c r="T183" s="31">
        <f t="shared" si="10"/>
        <v>4.2153846153846155</v>
      </c>
      <c r="U183" s="31">
        <f t="shared" si="11"/>
        <v>3.914285714285715</v>
      </c>
      <c r="V183" s="31">
        <v>2.89</v>
      </c>
      <c r="W183" s="31">
        <f t="shared" si="12"/>
        <v>2.627272727272727</v>
      </c>
      <c r="X183" s="31">
        <f t="shared" si="13"/>
        <v>2.4083333333333337</v>
      </c>
      <c r="Y183" s="31">
        <f t="shared" si="14"/>
        <v>2.2230769230769232</v>
      </c>
      <c r="Z183" s="31">
        <f t="shared" si="15"/>
        <v>2.0642857142857145</v>
      </c>
      <c r="AA183" s="22"/>
      <c r="AB183" s="22"/>
      <c r="AC183" s="22"/>
      <c r="AD183" s="22">
        <v>126</v>
      </c>
      <c r="AE183" s="22" t="s">
        <v>101</v>
      </c>
      <c r="AF183" s="31">
        <v>6.31</v>
      </c>
      <c r="AG183" s="31">
        <v>5.7363636363636354</v>
      </c>
      <c r="AH183" s="31">
        <v>5.2583333333333329</v>
      </c>
      <c r="AI183" s="31">
        <v>4.8538461538461535</v>
      </c>
      <c r="AJ183" s="31">
        <v>4.5071428571428571</v>
      </c>
      <c r="AK183" s="31">
        <v>3.32</v>
      </c>
      <c r="AL183" s="31">
        <v>3.0181818181818176</v>
      </c>
      <c r="AM183" s="31">
        <v>2.7666666666666666</v>
      </c>
      <c r="AN183" s="31">
        <v>2.5538461538461537</v>
      </c>
      <c r="AO183" s="31">
        <v>2.3714285714285714</v>
      </c>
      <c r="AP183" s="22"/>
      <c r="AQ183" s="22"/>
      <c r="AR183" s="22"/>
      <c r="AS183" s="22"/>
      <c r="AT183" s="22"/>
      <c r="AU183" s="22"/>
      <c r="AV183" s="22"/>
      <c r="AW183" s="22"/>
    </row>
    <row r="184" spans="14:49" x14ac:dyDescent="0.2">
      <c r="N184" s="22"/>
      <c r="O184" s="22">
        <v>126</v>
      </c>
      <c r="P184" s="23" t="s">
        <v>154</v>
      </c>
      <c r="Q184" s="31">
        <v>6.03</v>
      </c>
      <c r="R184" s="31">
        <f t="shared" si="8"/>
        <v>5.4818181818181815</v>
      </c>
      <c r="S184" s="31">
        <f t="shared" si="9"/>
        <v>5.0250000000000004</v>
      </c>
      <c r="T184" s="31">
        <f t="shared" si="10"/>
        <v>4.6384615384615389</v>
      </c>
      <c r="U184" s="31">
        <f t="shared" si="11"/>
        <v>4.3071428571428578</v>
      </c>
      <c r="V184" s="31">
        <v>3.17</v>
      </c>
      <c r="W184" s="31">
        <f t="shared" si="12"/>
        <v>2.8818181818181814</v>
      </c>
      <c r="X184" s="31">
        <f t="shared" si="13"/>
        <v>2.6416666666666666</v>
      </c>
      <c r="Y184" s="31">
        <f t="shared" si="14"/>
        <v>2.4384615384615382</v>
      </c>
      <c r="Z184" s="31">
        <f t="shared" si="15"/>
        <v>2.2642857142857142</v>
      </c>
      <c r="AA184" s="22"/>
      <c r="AB184" s="22"/>
      <c r="AC184" s="22"/>
      <c r="AD184" s="22">
        <v>127</v>
      </c>
      <c r="AE184" s="22" t="s">
        <v>117</v>
      </c>
      <c r="AF184" s="31">
        <v>4.9400000000000004</v>
      </c>
      <c r="AG184" s="31">
        <v>4.4909090909090912</v>
      </c>
      <c r="AH184" s="31">
        <v>4.1166666666666671</v>
      </c>
      <c r="AI184" s="31">
        <v>3.8000000000000003</v>
      </c>
      <c r="AJ184" s="31">
        <v>3.5285714285714289</v>
      </c>
      <c r="AK184" s="31">
        <v>2.6</v>
      </c>
      <c r="AL184" s="31">
        <v>2.3636363636363633</v>
      </c>
      <c r="AM184" s="31">
        <v>2.166666666666667</v>
      </c>
      <c r="AN184" s="31">
        <v>2</v>
      </c>
      <c r="AO184" s="31">
        <v>1.8571428571428574</v>
      </c>
      <c r="AP184" s="22"/>
      <c r="AQ184" s="22"/>
      <c r="AR184" s="22"/>
      <c r="AS184" s="22"/>
      <c r="AT184" s="22"/>
      <c r="AU184" s="22"/>
      <c r="AV184" s="22"/>
      <c r="AW184" s="22"/>
    </row>
    <row r="185" spans="14:49" x14ac:dyDescent="0.2">
      <c r="N185" s="22"/>
      <c r="O185" s="22">
        <v>127</v>
      </c>
      <c r="P185" s="23" t="s">
        <v>155</v>
      </c>
      <c r="Q185" s="31">
        <v>4.9400000000000004</v>
      </c>
      <c r="R185" s="31">
        <f t="shared" si="8"/>
        <v>4.4909090909090912</v>
      </c>
      <c r="S185" s="31">
        <f t="shared" si="9"/>
        <v>4.1166666666666671</v>
      </c>
      <c r="T185" s="31">
        <f t="shared" si="10"/>
        <v>3.8000000000000003</v>
      </c>
      <c r="U185" s="31">
        <f t="shared" si="11"/>
        <v>3.5285714285714289</v>
      </c>
      <c r="V185" s="31">
        <v>2.6</v>
      </c>
      <c r="W185" s="31">
        <f t="shared" si="12"/>
        <v>2.3636363636363633</v>
      </c>
      <c r="X185" s="31">
        <f t="shared" si="13"/>
        <v>2.166666666666667</v>
      </c>
      <c r="Y185" s="31">
        <f t="shared" si="14"/>
        <v>2</v>
      </c>
      <c r="Z185" s="31">
        <f t="shared" si="15"/>
        <v>1.8571428571428574</v>
      </c>
      <c r="AA185" s="22"/>
      <c r="AB185" s="22"/>
      <c r="AC185" s="22"/>
      <c r="AD185" s="22">
        <v>128</v>
      </c>
      <c r="AE185" s="22" t="s">
        <v>95</v>
      </c>
      <c r="AF185" s="31">
        <v>4.49</v>
      </c>
      <c r="AG185" s="31">
        <v>4.081818181818182</v>
      </c>
      <c r="AH185" s="31">
        <v>3.7416666666666671</v>
      </c>
      <c r="AI185" s="31">
        <v>3.453846153846154</v>
      </c>
      <c r="AJ185" s="31">
        <v>3.2071428571428573</v>
      </c>
      <c r="AK185" s="31">
        <v>2.36</v>
      </c>
      <c r="AL185" s="31">
        <v>2.1454545454545451</v>
      </c>
      <c r="AM185" s="31">
        <v>1.9666666666666666</v>
      </c>
      <c r="AN185" s="31">
        <v>1.8153846153846152</v>
      </c>
      <c r="AO185" s="31">
        <v>1.6857142857142857</v>
      </c>
      <c r="AP185" s="22"/>
      <c r="AQ185" s="22"/>
      <c r="AR185" s="22"/>
      <c r="AS185" s="22"/>
      <c r="AT185" s="22"/>
      <c r="AU185" s="22"/>
      <c r="AV185" s="22"/>
      <c r="AW185" s="22"/>
    </row>
    <row r="186" spans="14:49" x14ac:dyDescent="0.2">
      <c r="N186" s="22"/>
      <c r="O186" s="22">
        <v>128</v>
      </c>
      <c r="P186" s="23" t="s">
        <v>156</v>
      </c>
      <c r="Q186" s="31">
        <v>6.03</v>
      </c>
      <c r="R186" s="31">
        <f t="shared" si="8"/>
        <v>5.4818181818181815</v>
      </c>
      <c r="S186" s="31">
        <f t="shared" si="9"/>
        <v>5.0250000000000004</v>
      </c>
      <c r="T186" s="31">
        <f t="shared" si="10"/>
        <v>4.6384615384615389</v>
      </c>
      <c r="U186" s="31">
        <f t="shared" si="11"/>
        <v>4.3071428571428578</v>
      </c>
      <c r="V186" s="31">
        <v>3.17</v>
      </c>
      <c r="W186" s="31">
        <f t="shared" si="12"/>
        <v>2.8818181818181814</v>
      </c>
      <c r="X186" s="31">
        <f t="shared" si="13"/>
        <v>2.6416666666666666</v>
      </c>
      <c r="Y186" s="31">
        <f t="shared" si="14"/>
        <v>2.4384615384615382</v>
      </c>
      <c r="Z186" s="31">
        <f t="shared" si="15"/>
        <v>2.2642857142857142</v>
      </c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</row>
    <row r="187" spans="14:49" x14ac:dyDescent="0.2"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</row>
    <row r="188" spans="14:49" x14ac:dyDescent="0.2"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</row>
    <row r="189" spans="14:49" x14ac:dyDescent="0.2"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</row>
    <row r="190" spans="14:49" x14ac:dyDescent="0.2"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</row>
    <row r="191" spans="14:49" x14ac:dyDescent="0.2"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</row>
    <row r="192" spans="14:49" x14ac:dyDescent="0.2"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</row>
    <row r="193" spans="14:49" x14ac:dyDescent="0.2"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</row>
    <row r="194" spans="14:49" x14ac:dyDescent="0.2"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</row>
    <row r="195" spans="14:49" x14ac:dyDescent="0.2"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</row>
  </sheetData>
  <printOptions gridLines="1" gridLinesSet="0"/>
  <pageMargins left="0.78740157480314965" right="0.78740157480314965" top="0.98425196850393704" bottom="0.98425196850393704" header="0.51181102362204722" footer="0.51181102362204722"/>
  <pageSetup orientation="landscape" horizontalDpi="4294967293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5"/>
  <sheetViews>
    <sheetView topLeftCell="P27" zoomScale="70" zoomScaleNormal="70" workbookViewId="0">
      <selection activeCell="W51" sqref="W51"/>
    </sheetView>
  </sheetViews>
  <sheetFormatPr baseColWidth="10" defaultRowHeight="12.75" x14ac:dyDescent="0.2"/>
  <cols>
    <col min="2" max="2" width="13.28515625" customWidth="1"/>
    <col min="5" max="5" width="17.28515625" customWidth="1"/>
    <col min="6" max="6" width="12.28515625" bestFit="1" customWidth="1"/>
    <col min="8" max="8" width="5.5703125" customWidth="1"/>
    <col min="9" max="9" width="24.5703125" customWidth="1"/>
    <col min="10" max="10" width="15.140625" customWidth="1"/>
    <col min="16" max="16" width="33.42578125" customWidth="1"/>
    <col min="19" max="19" width="14.85546875" customWidth="1"/>
    <col min="26" max="26" width="15.28515625" customWidth="1"/>
    <col min="31" max="31" width="25.42578125" customWidth="1"/>
  </cols>
  <sheetData>
    <row r="1" spans="5:14" x14ac:dyDescent="0.2">
      <c r="E1" s="12"/>
      <c r="F1" s="12"/>
      <c r="G1" s="20"/>
    </row>
    <row r="6" spans="5:14" x14ac:dyDescent="0.2">
      <c r="K6" s="5"/>
    </row>
    <row r="8" spans="5:14" x14ac:dyDescent="0.2">
      <c r="K8" s="5"/>
      <c r="L8" s="5"/>
      <c r="M8" s="5"/>
      <c r="N8" s="5"/>
    </row>
    <row r="9" spans="5:14" x14ac:dyDescent="0.2">
      <c r="K9" s="5"/>
      <c r="L9" s="17"/>
      <c r="M9" s="5"/>
      <c r="N9" s="5"/>
    </row>
    <row r="10" spans="5:14" x14ac:dyDescent="0.2">
      <c r="K10" s="18"/>
      <c r="L10" s="19"/>
      <c r="M10" s="17"/>
      <c r="N10" s="5"/>
    </row>
    <row r="11" spans="5:14" x14ac:dyDescent="0.2">
      <c r="K11" s="18"/>
      <c r="L11" s="19"/>
      <c r="M11" s="17"/>
      <c r="N11" s="5"/>
    </row>
    <row r="12" spans="5:14" x14ac:dyDescent="0.2">
      <c r="K12" s="18"/>
      <c r="L12" s="19"/>
      <c r="M12" s="17"/>
      <c r="N12" s="5"/>
    </row>
    <row r="13" spans="5:14" x14ac:dyDescent="0.2">
      <c r="K13" s="18"/>
      <c r="L13" s="19"/>
      <c r="M13" s="17"/>
      <c r="N13" s="5"/>
    </row>
    <row r="14" spans="5:14" x14ac:dyDescent="0.2">
      <c r="K14" s="18"/>
      <c r="L14" s="19"/>
      <c r="M14" s="17"/>
      <c r="N14" s="5"/>
    </row>
    <row r="15" spans="5:14" x14ac:dyDescent="0.2">
      <c r="K15" s="17"/>
      <c r="L15" s="17"/>
      <c r="M15" s="17"/>
      <c r="N15" s="5"/>
    </row>
    <row r="16" spans="5:14" x14ac:dyDescent="0.2">
      <c r="J16" s="5"/>
      <c r="K16" s="5"/>
      <c r="L16" s="5"/>
      <c r="M16" s="5"/>
      <c r="N16" s="5"/>
    </row>
    <row r="17" spans="1:49" x14ac:dyDescent="0.2">
      <c r="M17" s="5"/>
      <c r="N17" s="5"/>
    </row>
    <row r="18" spans="1:49" x14ac:dyDescent="0.2">
      <c r="M18" s="5"/>
      <c r="N18" s="5"/>
    </row>
    <row r="19" spans="1:49" x14ac:dyDescent="0.2">
      <c r="M19" s="5"/>
      <c r="N19" s="5"/>
    </row>
    <row r="20" spans="1:49" x14ac:dyDescent="0.2">
      <c r="M20" s="5"/>
      <c r="N20" s="5"/>
    </row>
    <row r="21" spans="1:49" x14ac:dyDescent="0.2">
      <c r="M21" s="5"/>
      <c r="N21" s="2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</row>
    <row r="22" spans="1:49" x14ac:dyDescent="0.2">
      <c r="M22" s="5"/>
      <c r="N22" s="26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</row>
    <row r="23" spans="1:49" x14ac:dyDescent="0.2">
      <c r="M23" s="5"/>
      <c r="N23" s="26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</row>
    <row r="24" spans="1:49" x14ac:dyDescent="0.2">
      <c r="M24" s="5"/>
      <c r="N24" s="26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</row>
    <row r="25" spans="1:49" x14ac:dyDescent="0.2">
      <c r="M25" s="5"/>
      <c r="N25" s="26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</row>
    <row r="26" spans="1:49" x14ac:dyDescent="0.2">
      <c r="C26" s="10"/>
      <c r="D26" s="9"/>
      <c r="E26" s="9"/>
      <c r="F26" s="9"/>
      <c r="G26" s="11"/>
      <c r="M26" s="5"/>
      <c r="N26" s="26"/>
      <c r="O26" s="22"/>
      <c r="P26" s="22"/>
      <c r="Q26" s="22"/>
      <c r="R26" s="26">
        <v>1</v>
      </c>
      <c r="S26" s="27" t="s">
        <v>157</v>
      </c>
      <c r="T26" s="26">
        <f>IF(AND($T$43=1,$S$51=1),1,0)</f>
        <v>1</v>
      </c>
      <c r="U26" s="28" t="s">
        <v>158</v>
      </c>
      <c r="V26" s="22">
        <f>SUM(T26:T35)</f>
        <v>1</v>
      </c>
      <c r="W26" s="22"/>
      <c r="X26" s="22"/>
      <c r="Y26" s="25" t="s">
        <v>159</v>
      </c>
      <c r="Z26" s="21">
        <f>IF(DATOS!V26=1,LOOKUP(DATOS!AC58,DATOS!AD58:AD185,DATOS!AF58:AF185),IF(DATOS!V26=2,LOOKUP(DATOS!AC58,DATOS!AD58:AD185,DATOS!AG58:AG185),IF(DATOS!V26=3,LOOKUP(DATOS!AC58,DATOS!AD58:AD185,DATOS!AH58:AH185),IF(DATOS!V26=4,LOOKUP(DATOS!AC58,DATOS!AD58:AD185,DATOS!AI58:AI185),IF(DATOS!V26=5,LOOKUP(DATOS!AC58,DATOS!AD58:AD185,DATOS!AJ58:AJ185),IF(DATOS!V26=6,LOOKUP(DATOS!AC58,DATOS!AD58:AD185,DATOS!AK58:AK185),IF(DATOS!V26=7,LOOKUP(DATOS!AC58,DATOS!AD58:AD185,DATOS!AL58:AL185),IF(DATOS!V26=8,LOOKUP(DATOS!AC58,DATOS!AD58:AD185,DATOS!AM58:AM185),IF(DATOS!V26=9,LOOKUP(DATOS!AC58,DATOS!AD58:AD185,DATOS!AN58:AN185),IF(DATOS!V26=10,LOOKUP(DATOS!AC58,DATOS!AD58:AD185,DATOS!AO58:AO185)))))))))))</f>
        <v>5.6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</row>
    <row r="27" spans="1:49" x14ac:dyDescent="0.2">
      <c r="C27" s="10"/>
      <c r="D27" s="9"/>
      <c r="E27" s="9"/>
      <c r="F27" s="9"/>
      <c r="G27" s="9"/>
      <c r="H27" s="6"/>
      <c r="K27" s="18"/>
      <c r="L27" s="5"/>
      <c r="M27" s="5"/>
      <c r="N27" s="26"/>
      <c r="O27" s="22"/>
      <c r="P27" s="22"/>
      <c r="Q27" s="22"/>
      <c r="R27" s="26">
        <v>2</v>
      </c>
      <c r="S27" s="27" t="s">
        <v>157</v>
      </c>
      <c r="T27" s="26">
        <f>IF(AND($T$43=1,$S$51=2),2,0)</f>
        <v>0</v>
      </c>
      <c r="U27" s="28"/>
      <c r="V27" s="26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</row>
    <row r="28" spans="1:49" x14ac:dyDescent="0.2">
      <c r="C28" s="10"/>
      <c r="D28" s="9"/>
      <c r="E28" s="9"/>
      <c r="F28" s="9"/>
      <c r="G28" s="9"/>
      <c r="H28" s="6"/>
      <c r="K28" s="18"/>
      <c r="L28" s="5"/>
      <c r="M28" s="5"/>
      <c r="N28" s="26"/>
      <c r="O28" s="22"/>
      <c r="P28" s="22"/>
      <c r="Q28" s="22"/>
      <c r="R28" s="26">
        <v>3</v>
      </c>
      <c r="S28" s="27" t="s">
        <v>157</v>
      </c>
      <c r="T28" s="26">
        <f>IF(AND($T$43=1,$S$51=3),3,0)</f>
        <v>0</v>
      </c>
      <c r="U28" s="28"/>
      <c r="V28" s="26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</row>
    <row r="29" spans="1:49" x14ac:dyDescent="0.2">
      <c r="C29" s="10"/>
      <c r="D29" s="9"/>
      <c r="E29" s="9"/>
      <c r="F29" s="9"/>
      <c r="G29" s="9"/>
      <c r="H29" s="6"/>
      <c r="K29" s="5"/>
      <c r="L29" s="5"/>
      <c r="M29" s="5"/>
      <c r="N29" s="26"/>
      <c r="O29" s="22"/>
      <c r="P29" s="22"/>
      <c r="Q29" s="22"/>
      <c r="R29" s="26">
        <v>4</v>
      </c>
      <c r="S29" s="27" t="s">
        <v>157</v>
      </c>
      <c r="T29" s="26">
        <f>IF(AND($T$43=1,$S$51=4),4,0)</f>
        <v>0</v>
      </c>
      <c r="U29" s="28"/>
      <c r="V29" s="26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</row>
    <row r="30" spans="1:49" x14ac:dyDescent="0.2">
      <c r="A30" s="4"/>
      <c r="B30" s="4"/>
      <c r="C30" s="9"/>
      <c r="D30" s="9"/>
      <c r="E30" s="9"/>
      <c r="F30" s="9"/>
      <c r="G30" s="9"/>
      <c r="H30" s="5"/>
      <c r="K30" s="5"/>
      <c r="L30" s="5"/>
      <c r="M30" s="5"/>
      <c r="N30" s="26"/>
      <c r="O30" s="22"/>
      <c r="P30" s="22"/>
      <c r="Q30" s="22"/>
      <c r="R30" s="26">
        <v>5</v>
      </c>
      <c r="S30" s="27" t="s">
        <v>157</v>
      </c>
      <c r="T30" s="26">
        <f>IF(AND($T$43=1,$S$51=5),5,0)</f>
        <v>0</v>
      </c>
      <c r="U30" s="28"/>
      <c r="V30" s="26"/>
      <c r="W30" s="22"/>
      <c r="X30" s="22"/>
      <c r="Y30" s="22">
        <v>2</v>
      </c>
      <c r="Z30" s="23" t="s">
        <v>161</v>
      </c>
      <c r="AA30" s="22">
        <v>1</v>
      </c>
      <c r="AB30" s="22">
        <v>1</v>
      </c>
      <c r="AC30" s="22">
        <f>LOOKUP(Y30,AB30:AB33,AA30:AA33)</f>
        <v>1.1666000000000001</v>
      </c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</row>
    <row r="31" spans="1:49" x14ac:dyDescent="0.2">
      <c r="A31" s="13"/>
      <c r="B31" s="4"/>
      <c r="C31" s="7"/>
      <c r="D31" s="7"/>
      <c r="E31" s="7"/>
      <c r="F31" s="7"/>
      <c r="G31" s="7"/>
      <c r="H31" s="7"/>
      <c r="K31" s="5"/>
      <c r="L31" s="5"/>
      <c r="M31" s="5"/>
      <c r="N31" s="26"/>
      <c r="O31" s="22"/>
      <c r="P31" s="22"/>
      <c r="Q31" s="22"/>
      <c r="R31" s="26">
        <v>6</v>
      </c>
      <c r="S31" s="27" t="s">
        <v>157</v>
      </c>
      <c r="T31" s="26">
        <f>IF(AND($T$43=2,$S$51=1),6,0)</f>
        <v>0</v>
      </c>
      <c r="U31" s="26"/>
      <c r="V31" s="26"/>
      <c r="W31" s="22"/>
      <c r="X31" s="22"/>
      <c r="Y31" s="22"/>
      <c r="Z31" s="23" t="s">
        <v>160</v>
      </c>
      <c r="AA31" s="22">
        <v>1.1666000000000001</v>
      </c>
      <c r="AB31" s="22">
        <v>2</v>
      </c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</row>
    <row r="32" spans="1:49" x14ac:dyDescent="0.2">
      <c r="A32" s="4"/>
      <c r="B32" s="4"/>
      <c r="C32" s="14"/>
      <c r="D32" s="7"/>
      <c r="E32" s="7"/>
      <c r="F32" s="15"/>
      <c r="G32" s="15"/>
      <c r="H32" s="7"/>
      <c r="N32" s="22"/>
      <c r="O32" s="22"/>
      <c r="P32" s="22"/>
      <c r="Q32" s="22"/>
      <c r="R32" s="26">
        <v>7</v>
      </c>
      <c r="S32" s="27" t="s">
        <v>157</v>
      </c>
      <c r="T32" s="26">
        <f>IF(AND($T$43=2,$S$51=2),7,0)</f>
        <v>0</v>
      </c>
      <c r="U32" s="26"/>
      <c r="V32" s="26"/>
      <c r="W32" s="22"/>
      <c r="X32" s="22"/>
      <c r="Y32" s="22"/>
      <c r="Z32" s="23" t="s">
        <v>162</v>
      </c>
      <c r="AA32" s="22">
        <v>1.33</v>
      </c>
      <c r="AB32" s="22">
        <v>3</v>
      </c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</row>
    <row r="33" spans="1:49" x14ac:dyDescent="0.2">
      <c r="A33" s="4"/>
      <c r="B33" s="4"/>
      <c r="C33" s="14"/>
      <c r="D33" s="7"/>
      <c r="E33" s="16"/>
      <c r="F33" s="15"/>
      <c r="G33" s="15"/>
      <c r="H33" s="7"/>
      <c r="N33" s="22"/>
      <c r="O33" s="22"/>
      <c r="P33" s="22"/>
      <c r="Q33" s="22"/>
      <c r="R33" s="26">
        <v>8</v>
      </c>
      <c r="S33" s="27" t="s">
        <v>157</v>
      </c>
      <c r="T33" s="26">
        <f>IF(AND($T$43=2,$S$51=3),8,0)</f>
        <v>0</v>
      </c>
      <c r="U33" s="28"/>
      <c r="V33" s="26"/>
      <c r="W33" s="22"/>
      <c r="X33" s="22"/>
      <c r="Y33" s="22"/>
      <c r="Z33" s="23" t="s">
        <v>163</v>
      </c>
      <c r="AA33" s="22">
        <v>1.5</v>
      </c>
      <c r="AB33" s="22">
        <v>4</v>
      </c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</row>
    <row r="34" spans="1:49" x14ac:dyDescent="0.2">
      <c r="C34" s="7"/>
      <c r="D34" s="7"/>
      <c r="E34" s="7"/>
      <c r="F34" s="7"/>
      <c r="G34" s="7"/>
      <c r="N34" s="22"/>
      <c r="O34" s="22"/>
      <c r="P34" s="22"/>
      <c r="Q34" s="22"/>
      <c r="R34" s="26">
        <v>9</v>
      </c>
      <c r="S34" s="27" t="s">
        <v>157</v>
      </c>
      <c r="T34" s="26">
        <f>IF(AND($T$43=2,$S$51=4),9,0)</f>
        <v>0</v>
      </c>
      <c r="U34" s="28"/>
      <c r="V34" s="26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</row>
    <row r="35" spans="1:49" x14ac:dyDescent="0.2">
      <c r="C35" s="7"/>
      <c r="D35" s="7"/>
      <c r="E35" s="7"/>
      <c r="F35" s="7"/>
      <c r="G35" s="7"/>
      <c r="N35" s="22"/>
      <c r="O35" s="22"/>
      <c r="P35" s="22"/>
      <c r="Q35" s="22"/>
      <c r="R35" s="26">
        <v>10</v>
      </c>
      <c r="S35" s="27" t="s">
        <v>157</v>
      </c>
      <c r="T35" s="26">
        <f>IF(AND($T$43=2,$S$51=5),10,0)</f>
        <v>0</v>
      </c>
      <c r="U35" s="28"/>
      <c r="V35" s="26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</row>
    <row r="36" spans="1:49" x14ac:dyDescent="0.2">
      <c r="C36" s="7"/>
      <c r="D36" s="7"/>
      <c r="E36" s="7"/>
      <c r="F36" s="7"/>
      <c r="G36" s="7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</row>
    <row r="37" spans="1:49" x14ac:dyDescent="0.2">
      <c r="C37" s="7"/>
      <c r="D37" s="7"/>
      <c r="E37" s="7"/>
      <c r="F37" s="7"/>
      <c r="G37" s="7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</row>
    <row r="38" spans="1:49" x14ac:dyDescent="0.2">
      <c r="C38" s="7"/>
      <c r="D38" s="7"/>
      <c r="E38" s="7"/>
      <c r="F38" s="7"/>
      <c r="G38" s="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</row>
    <row r="39" spans="1:49" x14ac:dyDescent="0.2">
      <c r="C39" s="7"/>
      <c r="D39" s="7"/>
      <c r="E39" s="7"/>
      <c r="F39" s="7"/>
      <c r="G39" s="7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</row>
    <row r="40" spans="1:49" x14ac:dyDescent="0.2">
      <c r="C40" s="7"/>
      <c r="D40" s="7"/>
      <c r="E40" s="7"/>
      <c r="F40" s="7"/>
      <c r="G40" s="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</row>
    <row r="41" spans="1:49" x14ac:dyDescent="0.2">
      <c r="C41" s="7"/>
      <c r="D41" s="7"/>
      <c r="E41" s="7"/>
      <c r="F41" s="7"/>
      <c r="G41" s="7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</row>
    <row r="42" spans="1:49" x14ac:dyDescent="0.2">
      <c r="C42" s="7"/>
      <c r="D42" s="7"/>
      <c r="E42" s="7"/>
      <c r="F42" s="7"/>
      <c r="G42" s="7"/>
      <c r="M42" s="5"/>
      <c r="N42" s="26"/>
      <c r="O42" s="26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</row>
    <row r="43" spans="1:49" x14ac:dyDescent="0.2">
      <c r="C43" s="7"/>
      <c r="D43" s="7"/>
      <c r="E43" s="7"/>
      <c r="F43" s="7"/>
      <c r="G43" s="7"/>
      <c r="M43" s="5"/>
      <c r="N43" s="26"/>
      <c r="O43" s="26"/>
      <c r="P43" s="22"/>
      <c r="Q43" s="22"/>
      <c r="R43" s="22">
        <v>1</v>
      </c>
      <c r="S43" s="23" t="s">
        <v>164</v>
      </c>
      <c r="T43" s="29">
        <v>1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</row>
    <row r="44" spans="1:49" x14ac:dyDescent="0.2">
      <c r="C44" s="7"/>
      <c r="D44" s="7"/>
      <c r="E44" s="7"/>
      <c r="F44" s="7"/>
      <c r="G44" s="7"/>
      <c r="M44" s="5"/>
      <c r="N44" s="26"/>
      <c r="O44" s="26"/>
      <c r="P44" s="22"/>
      <c r="Q44" s="22"/>
      <c r="R44" s="22">
        <v>2</v>
      </c>
      <c r="S44" s="23" t="s">
        <v>165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49" x14ac:dyDescent="0.2">
      <c r="C45" s="7"/>
      <c r="D45" s="7"/>
      <c r="E45" s="7"/>
      <c r="F45" s="7"/>
      <c r="G45" s="7"/>
      <c r="M45" s="5"/>
      <c r="N45" s="26"/>
      <c r="O45" s="26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</row>
    <row r="46" spans="1:49" x14ac:dyDescent="0.2">
      <c r="C46" s="7"/>
      <c r="D46" s="7"/>
      <c r="E46" s="7"/>
      <c r="F46" s="7"/>
      <c r="G46" s="7"/>
      <c r="M46" s="5"/>
      <c r="N46" s="26"/>
      <c r="O46" s="26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</row>
    <row r="47" spans="1:49" x14ac:dyDescent="0.2">
      <c r="C47" s="7"/>
      <c r="D47" s="7"/>
      <c r="E47" s="7"/>
      <c r="F47" s="7"/>
      <c r="G47" s="7"/>
      <c r="M47" s="5"/>
      <c r="N47" s="26"/>
      <c r="O47" s="26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</row>
    <row r="48" spans="1:49" x14ac:dyDescent="0.2">
      <c r="C48" s="7"/>
      <c r="D48" s="7"/>
      <c r="E48" s="7"/>
      <c r="F48" s="7"/>
      <c r="G48" s="7"/>
      <c r="M48" s="5"/>
      <c r="N48" s="26"/>
      <c r="O48" s="26"/>
      <c r="P48" s="22"/>
      <c r="Q48" s="30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</row>
    <row r="49" spans="3:49" x14ac:dyDescent="0.2">
      <c r="C49" s="7"/>
      <c r="D49" s="7"/>
      <c r="E49" s="7"/>
      <c r="F49" s="7"/>
      <c r="G49" s="7"/>
      <c r="M49" s="5"/>
      <c r="N49" s="26"/>
      <c r="O49" s="26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</row>
    <row r="50" spans="3:49" x14ac:dyDescent="0.2">
      <c r="C50" s="7"/>
      <c r="D50" s="7"/>
      <c r="E50" s="7"/>
      <c r="F50" s="7"/>
      <c r="G50" s="7"/>
      <c r="M50" s="5"/>
      <c r="N50" s="26"/>
      <c r="O50" s="26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</row>
    <row r="51" spans="3:49" x14ac:dyDescent="0.2">
      <c r="C51" s="7"/>
      <c r="D51" s="7"/>
      <c r="E51" s="7"/>
      <c r="F51" s="7"/>
      <c r="G51" s="7"/>
      <c r="M51" s="5"/>
      <c r="N51" s="26"/>
      <c r="O51" s="26"/>
      <c r="P51" s="22"/>
      <c r="Q51" s="22">
        <v>1</v>
      </c>
      <c r="R51" s="38" t="s">
        <v>167</v>
      </c>
      <c r="S51" s="29">
        <v>1</v>
      </c>
      <c r="T51" s="30" t="str">
        <f>LOOKUP(S51,Q51:Q55,R51:R55)</f>
        <v>DESCUBIERTA</v>
      </c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</row>
    <row r="52" spans="3:49" x14ac:dyDescent="0.2">
      <c r="C52" s="7"/>
      <c r="D52" s="7"/>
      <c r="E52" s="7"/>
      <c r="F52" s="7"/>
      <c r="G52" s="7"/>
      <c r="M52" s="5"/>
      <c r="N52" s="26"/>
      <c r="O52" s="26"/>
      <c r="P52" s="22"/>
      <c r="Q52" s="22">
        <v>2</v>
      </c>
      <c r="R52" s="30">
        <v>0.25</v>
      </c>
      <c r="S52" s="22"/>
      <c r="T52" s="22"/>
      <c r="U52" s="23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</row>
    <row r="53" spans="3:49" x14ac:dyDescent="0.2">
      <c r="C53" s="7"/>
      <c r="D53" s="7"/>
      <c r="E53" s="7"/>
      <c r="F53" s="7"/>
      <c r="G53" s="7"/>
      <c r="M53" s="5"/>
      <c r="N53" s="26"/>
      <c r="O53" s="26"/>
      <c r="P53" s="22"/>
      <c r="Q53" s="22">
        <v>3</v>
      </c>
      <c r="R53" s="30">
        <v>0.5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</row>
    <row r="54" spans="3:49" x14ac:dyDescent="0.2">
      <c r="C54" s="7"/>
      <c r="D54" s="7"/>
      <c r="E54" s="7"/>
      <c r="F54" s="7"/>
      <c r="G54" s="7"/>
      <c r="M54" s="5"/>
      <c r="N54" s="26"/>
      <c r="O54" s="26"/>
      <c r="P54" s="22"/>
      <c r="Q54" s="22">
        <v>4</v>
      </c>
      <c r="R54" s="30">
        <v>0.75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</row>
    <row r="55" spans="3:49" x14ac:dyDescent="0.2">
      <c r="C55" s="7"/>
      <c r="D55" s="7"/>
      <c r="E55" s="7"/>
      <c r="F55" s="7"/>
      <c r="G55" s="7"/>
      <c r="M55" s="5"/>
      <c r="N55" s="26"/>
      <c r="O55" s="26"/>
      <c r="P55" s="22"/>
      <c r="Q55" s="22">
        <v>5</v>
      </c>
      <c r="R55" s="38" t="s">
        <v>166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 t="s">
        <v>22</v>
      </c>
      <c r="AI55" s="22"/>
      <c r="AJ55" s="22"/>
      <c r="AK55" s="22"/>
      <c r="AL55" s="22"/>
      <c r="AM55" s="22" t="s">
        <v>17</v>
      </c>
      <c r="AN55" s="22"/>
      <c r="AO55" s="22"/>
      <c r="AP55" s="22"/>
      <c r="AQ55" s="22"/>
      <c r="AR55" s="22"/>
      <c r="AS55" s="22"/>
      <c r="AT55" s="22"/>
      <c r="AU55" s="22"/>
      <c r="AV55" s="22"/>
      <c r="AW55" s="22"/>
    </row>
    <row r="56" spans="3:49" x14ac:dyDescent="0.2">
      <c r="C56" s="7"/>
      <c r="D56" s="7"/>
      <c r="E56" s="7"/>
      <c r="F56" s="7"/>
      <c r="G56" s="7"/>
      <c r="M56" s="5"/>
      <c r="N56" s="26"/>
      <c r="O56" s="26"/>
      <c r="P56" s="22"/>
      <c r="Q56" s="22"/>
      <c r="R56" s="22"/>
      <c r="S56" s="22" t="s">
        <v>22</v>
      </c>
      <c r="T56" s="22"/>
      <c r="U56" s="22"/>
      <c r="V56" s="22"/>
      <c r="W56" s="22"/>
      <c r="X56" s="22" t="s">
        <v>17</v>
      </c>
      <c r="Y56" s="22"/>
      <c r="Z56" s="22"/>
      <c r="AA56" s="22"/>
      <c r="AB56" s="22"/>
      <c r="AC56" s="22"/>
      <c r="AD56" s="22"/>
      <c r="AE56" s="22"/>
      <c r="AF56" s="22"/>
      <c r="AG56" s="22"/>
      <c r="AH56" s="22" t="s">
        <v>28</v>
      </c>
      <c r="AI56" s="22"/>
      <c r="AJ56" s="22"/>
      <c r="AK56" s="22"/>
      <c r="AL56" s="22"/>
      <c r="AM56" s="22" t="s">
        <v>28</v>
      </c>
      <c r="AN56" s="22"/>
      <c r="AO56" s="22"/>
      <c r="AP56" s="22"/>
      <c r="AQ56" s="22"/>
      <c r="AR56" s="22"/>
      <c r="AS56" s="22"/>
      <c r="AT56" s="22"/>
      <c r="AU56" s="22"/>
      <c r="AV56" s="22"/>
      <c r="AW56" s="22"/>
    </row>
    <row r="57" spans="3:49" x14ac:dyDescent="0.2">
      <c r="C57" s="7"/>
      <c r="D57" s="7"/>
      <c r="E57" s="7"/>
      <c r="F57" s="7"/>
      <c r="G57" s="7"/>
      <c r="M57" s="5"/>
      <c r="N57" s="26"/>
      <c r="O57" s="26"/>
      <c r="P57" s="22"/>
      <c r="Q57" s="22"/>
      <c r="R57" s="22"/>
      <c r="S57" s="22" t="s">
        <v>28</v>
      </c>
      <c r="T57" s="22"/>
      <c r="U57" s="22"/>
      <c r="V57" s="22"/>
      <c r="W57" s="22"/>
      <c r="X57" s="22" t="s">
        <v>28</v>
      </c>
      <c r="Y57" s="22"/>
      <c r="Z57" s="22"/>
      <c r="AA57" s="22"/>
      <c r="AB57" s="22"/>
      <c r="AC57" s="22"/>
      <c r="AD57" s="22"/>
      <c r="AE57" s="22"/>
      <c r="AF57" s="30">
        <v>0</v>
      </c>
      <c r="AG57" s="30">
        <v>0.25</v>
      </c>
      <c r="AH57" s="30">
        <v>0.5</v>
      </c>
      <c r="AI57" s="30">
        <v>0.75</v>
      </c>
      <c r="AJ57" s="30">
        <v>1</v>
      </c>
      <c r="AK57" s="30">
        <v>0</v>
      </c>
      <c r="AL57" s="30">
        <v>0.25</v>
      </c>
      <c r="AM57" s="30">
        <v>0.5</v>
      </c>
      <c r="AN57" s="30">
        <v>0.75</v>
      </c>
      <c r="AO57" s="30">
        <v>1</v>
      </c>
      <c r="AP57" s="22"/>
      <c r="AS57" s="22"/>
      <c r="AT57" s="22"/>
      <c r="AU57" s="22"/>
      <c r="AV57" s="22"/>
      <c r="AW57" s="22"/>
    </row>
    <row r="58" spans="3:49" x14ac:dyDescent="0.2">
      <c r="C58" s="7"/>
      <c r="D58" s="7"/>
      <c r="E58" s="7"/>
      <c r="F58" s="7"/>
      <c r="G58" s="7"/>
      <c r="N58" s="22"/>
      <c r="O58" s="22"/>
      <c r="P58" s="22"/>
      <c r="Q58" s="30">
        <v>0</v>
      </c>
      <c r="R58" s="30">
        <v>0.25</v>
      </c>
      <c r="S58" s="30">
        <v>0.5</v>
      </c>
      <c r="T58" s="30">
        <v>0.75</v>
      </c>
      <c r="U58" s="30">
        <v>1</v>
      </c>
      <c r="V58" s="30">
        <v>0</v>
      </c>
      <c r="W58" s="30">
        <v>0.25</v>
      </c>
      <c r="X58" s="30">
        <v>0.5</v>
      </c>
      <c r="Y58" s="30">
        <v>0.75</v>
      </c>
      <c r="Z58" s="30">
        <v>1</v>
      </c>
      <c r="AA58" s="22"/>
      <c r="AB58" s="22"/>
      <c r="AC58" s="29">
        <v>37</v>
      </c>
      <c r="AD58" s="22">
        <v>1</v>
      </c>
      <c r="AE58" s="22" t="s">
        <v>76</v>
      </c>
      <c r="AF58" s="31">
        <v>7.54</v>
      </c>
      <c r="AG58" s="31">
        <v>6.8545454545454536</v>
      </c>
      <c r="AH58" s="31">
        <v>6.2833333333333332</v>
      </c>
      <c r="AI58" s="31">
        <v>5.8</v>
      </c>
      <c r="AJ58" s="31">
        <v>5.3857142857142861</v>
      </c>
      <c r="AK58" s="31">
        <v>3.97</v>
      </c>
      <c r="AL58" s="31">
        <v>3.6090909090909089</v>
      </c>
      <c r="AM58" s="31">
        <v>3.3083333333333336</v>
      </c>
      <c r="AN58" s="31">
        <v>3.0538461538461541</v>
      </c>
      <c r="AO58" s="31">
        <v>2.8357142857142859</v>
      </c>
      <c r="AP58" s="22"/>
      <c r="AS58" s="22"/>
      <c r="AT58" s="22"/>
      <c r="AU58" s="22"/>
      <c r="AV58" s="22"/>
      <c r="AW58" s="22"/>
    </row>
    <row r="59" spans="3:49" x14ac:dyDescent="0.2">
      <c r="C59" s="7"/>
      <c r="D59" s="7"/>
      <c r="E59" s="7"/>
      <c r="F59" s="7"/>
      <c r="G59" s="7"/>
      <c r="N59" s="22"/>
      <c r="O59" s="22">
        <v>1</v>
      </c>
      <c r="P59" s="22" t="s">
        <v>29</v>
      </c>
      <c r="Q59" s="31">
        <v>6.17</v>
      </c>
      <c r="R59" s="31">
        <f>Q59/1.1</f>
        <v>5.6090909090909085</v>
      </c>
      <c r="S59" s="31">
        <f>Q59/1.2</f>
        <v>5.1416666666666666</v>
      </c>
      <c r="T59" s="31">
        <f>Q59/1.3</f>
        <v>4.7461538461538462</v>
      </c>
      <c r="U59" s="31">
        <f>Q59/1.4</f>
        <v>4.4071428571428575</v>
      </c>
      <c r="V59" s="31">
        <v>3.25</v>
      </c>
      <c r="W59" s="31">
        <f>V59/1.1</f>
        <v>2.9545454545454541</v>
      </c>
      <c r="X59" s="31">
        <f>V59/1.2</f>
        <v>2.7083333333333335</v>
      </c>
      <c r="Y59" s="31">
        <f>V59/1.3</f>
        <v>2.5</v>
      </c>
      <c r="Z59" s="31">
        <f>V59/1.4</f>
        <v>2.3214285714285716</v>
      </c>
      <c r="AA59" s="22"/>
      <c r="AB59" s="22"/>
      <c r="AC59" s="22"/>
      <c r="AD59" s="22">
        <v>2</v>
      </c>
      <c r="AE59" s="22" t="s">
        <v>112</v>
      </c>
      <c r="AF59" s="31">
        <v>4.9400000000000004</v>
      </c>
      <c r="AG59" s="31">
        <v>4.4909090909090912</v>
      </c>
      <c r="AH59" s="31">
        <v>4.1166666666666671</v>
      </c>
      <c r="AI59" s="31">
        <v>3.8000000000000003</v>
      </c>
      <c r="AJ59" s="31">
        <v>3.5285714285714289</v>
      </c>
      <c r="AK59" s="31">
        <v>2.6</v>
      </c>
      <c r="AL59" s="31">
        <v>2.3636363636363633</v>
      </c>
      <c r="AM59" s="31">
        <v>2.166666666666667</v>
      </c>
      <c r="AN59" s="31">
        <v>2</v>
      </c>
      <c r="AO59" s="31">
        <v>1.8571428571428574</v>
      </c>
      <c r="AP59" s="22"/>
      <c r="AS59" s="22"/>
      <c r="AT59" s="22"/>
      <c r="AU59" s="22"/>
      <c r="AV59" s="22"/>
      <c r="AW59" s="22"/>
    </row>
    <row r="60" spans="3:49" x14ac:dyDescent="0.2">
      <c r="C60" s="7"/>
      <c r="D60" s="7"/>
      <c r="E60" s="7"/>
      <c r="F60" s="7"/>
      <c r="G60" s="7"/>
      <c r="N60" s="22"/>
      <c r="O60" s="22">
        <v>2</v>
      </c>
      <c r="P60" s="22" t="s">
        <v>30</v>
      </c>
      <c r="Q60" s="31">
        <v>5.43</v>
      </c>
      <c r="R60" s="31">
        <f t="shared" ref="R60:R123" si="0">Q60/1.1</f>
        <v>4.9363636363636356</v>
      </c>
      <c r="S60" s="31">
        <f t="shared" ref="S60:S123" si="1">Q60/1.2</f>
        <v>4.5250000000000004</v>
      </c>
      <c r="T60" s="31">
        <f t="shared" ref="T60:T123" si="2">Q60/1.3</f>
        <v>4.1769230769230763</v>
      </c>
      <c r="U60" s="31">
        <f t="shared" ref="U60:U123" si="3">Q60/1.4</f>
        <v>3.8785714285714286</v>
      </c>
      <c r="V60" s="31">
        <v>2.86</v>
      </c>
      <c r="W60" s="31">
        <f t="shared" ref="W60:W123" si="4">V60/1.1</f>
        <v>2.5999999999999996</v>
      </c>
      <c r="X60" s="31">
        <f t="shared" ref="X60:X123" si="5">V60/1.2</f>
        <v>2.3833333333333333</v>
      </c>
      <c r="Y60" s="31">
        <f t="shared" ref="Y60:Y123" si="6">V60/1.3</f>
        <v>2.1999999999999997</v>
      </c>
      <c r="Z60" s="31">
        <f t="shared" ref="Z60:Z123" si="7">V60/1.4</f>
        <v>2.0428571428571427</v>
      </c>
      <c r="AA60" s="22"/>
      <c r="AB60" s="22"/>
      <c r="AC60" s="22"/>
      <c r="AD60" s="22">
        <v>3</v>
      </c>
      <c r="AE60" s="22" t="s">
        <v>60</v>
      </c>
      <c r="AF60" s="31">
        <v>3.66</v>
      </c>
      <c r="AG60" s="31">
        <v>3.3272727272727272</v>
      </c>
      <c r="AH60" s="31">
        <v>3.0500000000000003</v>
      </c>
      <c r="AI60" s="31">
        <v>2.8153846153846156</v>
      </c>
      <c r="AJ60" s="31">
        <v>2.6142857142857148</v>
      </c>
      <c r="AK60" s="31">
        <v>1.92</v>
      </c>
      <c r="AL60" s="31">
        <v>1.7454545454545451</v>
      </c>
      <c r="AM60" s="31">
        <v>1.6</v>
      </c>
      <c r="AN60" s="31">
        <v>1.4769230769230768</v>
      </c>
      <c r="AO60" s="31">
        <v>1.3714285714285714</v>
      </c>
      <c r="AP60" s="22"/>
      <c r="AS60" s="22"/>
      <c r="AT60" s="22"/>
      <c r="AU60" s="22"/>
      <c r="AV60" s="22"/>
      <c r="AW60" s="22"/>
    </row>
    <row r="61" spans="3:49" x14ac:dyDescent="0.2">
      <c r="C61" s="7"/>
      <c r="D61" s="7"/>
      <c r="E61" s="7"/>
      <c r="F61" s="7"/>
      <c r="G61" s="7"/>
      <c r="N61" s="22"/>
      <c r="O61" s="22">
        <v>3</v>
      </c>
      <c r="P61" s="22" t="s">
        <v>31</v>
      </c>
      <c r="Q61" s="31">
        <v>4.9400000000000004</v>
      </c>
      <c r="R61" s="31">
        <f t="shared" si="0"/>
        <v>4.4909090909090912</v>
      </c>
      <c r="S61" s="31">
        <f t="shared" si="1"/>
        <v>4.1166666666666671</v>
      </c>
      <c r="T61" s="31">
        <f t="shared" si="2"/>
        <v>3.8000000000000003</v>
      </c>
      <c r="U61" s="31">
        <f t="shared" si="3"/>
        <v>3.5285714285714289</v>
      </c>
      <c r="V61" s="31">
        <v>2.6</v>
      </c>
      <c r="W61" s="31">
        <f t="shared" si="4"/>
        <v>2.3636363636363633</v>
      </c>
      <c r="X61" s="31">
        <f t="shared" si="5"/>
        <v>2.166666666666667</v>
      </c>
      <c r="Y61" s="31">
        <f t="shared" si="6"/>
        <v>2</v>
      </c>
      <c r="Z61" s="31">
        <f t="shared" si="7"/>
        <v>1.8571428571428574</v>
      </c>
      <c r="AA61" s="22"/>
      <c r="AB61" s="22"/>
      <c r="AC61" s="22"/>
      <c r="AD61" s="22">
        <v>4</v>
      </c>
      <c r="AE61" s="22" t="s">
        <v>29</v>
      </c>
      <c r="AF61" s="31">
        <v>6.17</v>
      </c>
      <c r="AG61" s="31">
        <v>5.6090909090909085</v>
      </c>
      <c r="AH61" s="31">
        <v>5.1416666666666666</v>
      </c>
      <c r="AI61" s="31">
        <v>4.7461538461538462</v>
      </c>
      <c r="AJ61" s="31">
        <v>4.4071428571428575</v>
      </c>
      <c r="AK61" s="31">
        <v>3.25</v>
      </c>
      <c r="AL61" s="31">
        <v>2.9545454545454541</v>
      </c>
      <c r="AM61" s="31">
        <v>2.7083333333333335</v>
      </c>
      <c r="AN61" s="31">
        <v>2.5</v>
      </c>
      <c r="AO61" s="31">
        <v>2.3214285714285716</v>
      </c>
      <c r="AP61" s="22"/>
      <c r="AQ61" s="22"/>
      <c r="AR61" s="23"/>
      <c r="AS61" s="22"/>
      <c r="AT61" s="22"/>
      <c r="AU61" s="22"/>
      <c r="AV61" s="22"/>
      <c r="AW61" s="22"/>
    </row>
    <row r="62" spans="3:49" x14ac:dyDescent="0.2">
      <c r="C62" s="7"/>
      <c r="D62" s="7"/>
      <c r="E62" s="7"/>
      <c r="F62" s="7"/>
      <c r="G62" s="7"/>
      <c r="N62" s="22"/>
      <c r="O62" s="22">
        <v>4</v>
      </c>
      <c r="P62" s="22" t="s">
        <v>32</v>
      </c>
      <c r="Q62" s="31">
        <v>7.54</v>
      </c>
      <c r="R62" s="31">
        <f t="shared" si="0"/>
        <v>6.8545454545454536</v>
      </c>
      <c r="S62" s="31">
        <f t="shared" si="1"/>
        <v>6.2833333333333332</v>
      </c>
      <c r="T62" s="31">
        <f t="shared" si="2"/>
        <v>5.8</v>
      </c>
      <c r="U62" s="31">
        <f t="shared" si="3"/>
        <v>5.3857142857142861</v>
      </c>
      <c r="V62" s="31">
        <v>3.97</v>
      </c>
      <c r="W62" s="31">
        <f t="shared" si="4"/>
        <v>3.6090909090909089</v>
      </c>
      <c r="X62" s="31">
        <f t="shared" si="5"/>
        <v>3.3083333333333336</v>
      </c>
      <c r="Y62" s="31">
        <f t="shared" si="6"/>
        <v>3.0538461538461541</v>
      </c>
      <c r="Z62" s="31">
        <f t="shared" si="7"/>
        <v>2.8357142857142859</v>
      </c>
      <c r="AA62" s="22"/>
      <c r="AB62" s="22"/>
      <c r="AC62" s="22"/>
      <c r="AD62" s="22">
        <v>5</v>
      </c>
      <c r="AE62" s="22" t="s">
        <v>131</v>
      </c>
      <c r="AF62" s="31">
        <v>5.43</v>
      </c>
      <c r="AG62" s="31">
        <v>4.9363636363636356</v>
      </c>
      <c r="AH62" s="31">
        <v>4.5250000000000004</v>
      </c>
      <c r="AI62" s="31">
        <v>4.1769230769230763</v>
      </c>
      <c r="AJ62" s="31">
        <v>3.8785714285714286</v>
      </c>
      <c r="AK62" s="31">
        <v>2.86</v>
      </c>
      <c r="AL62" s="31">
        <v>2.5999999999999996</v>
      </c>
      <c r="AM62" s="31">
        <v>2.3833333333333333</v>
      </c>
      <c r="AN62" s="31">
        <v>2.1999999999999997</v>
      </c>
      <c r="AO62" s="31">
        <v>2.0428571428571427</v>
      </c>
      <c r="AP62" s="22"/>
      <c r="AQ62" s="22"/>
      <c r="AR62" s="23"/>
      <c r="AS62" s="22"/>
      <c r="AT62" s="22"/>
      <c r="AU62" s="22"/>
      <c r="AV62" s="22"/>
      <c r="AW62" s="22"/>
    </row>
    <row r="63" spans="3:49" x14ac:dyDescent="0.2">
      <c r="C63" s="7"/>
      <c r="D63" s="7"/>
      <c r="E63" s="7"/>
      <c r="F63" s="7"/>
      <c r="G63" s="7"/>
      <c r="N63" s="22"/>
      <c r="O63" s="22">
        <v>5</v>
      </c>
      <c r="P63" s="23" t="s">
        <v>33</v>
      </c>
      <c r="Q63" s="31">
        <v>4.9400000000000004</v>
      </c>
      <c r="R63" s="31">
        <f t="shared" si="0"/>
        <v>4.4909090909090912</v>
      </c>
      <c r="S63" s="31">
        <f t="shared" si="1"/>
        <v>4.1166666666666671</v>
      </c>
      <c r="T63" s="31">
        <f t="shared" si="2"/>
        <v>3.8000000000000003</v>
      </c>
      <c r="U63" s="31">
        <f t="shared" si="3"/>
        <v>3.5285714285714289</v>
      </c>
      <c r="V63" s="31">
        <v>2.6</v>
      </c>
      <c r="W63" s="31">
        <f t="shared" si="4"/>
        <v>2.3636363636363633</v>
      </c>
      <c r="X63" s="31">
        <f t="shared" si="5"/>
        <v>2.166666666666667</v>
      </c>
      <c r="Y63" s="31">
        <f t="shared" si="6"/>
        <v>2</v>
      </c>
      <c r="Z63" s="31">
        <f t="shared" si="7"/>
        <v>1.8571428571428574</v>
      </c>
      <c r="AA63" s="22"/>
      <c r="AB63" s="22"/>
      <c r="AC63" s="22"/>
      <c r="AD63" s="22">
        <v>6</v>
      </c>
      <c r="AE63" s="22" t="s">
        <v>142</v>
      </c>
      <c r="AF63" s="31">
        <v>4.34</v>
      </c>
      <c r="AG63" s="31">
        <v>3.9454545454545449</v>
      </c>
      <c r="AH63" s="31">
        <v>3.6166666666666667</v>
      </c>
      <c r="AI63" s="31">
        <v>3.3384615384615381</v>
      </c>
      <c r="AJ63" s="31">
        <v>3.1</v>
      </c>
      <c r="AK63" s="31">
        <v>2.29</v>
      </c>
      <c r="AL63" s="31">
        <v>2.0818181818181816</v>
      </c>
      <c r="AM63" s="31">
        <v>1.9083333333333334</v>
      </c>
      <c r="AN63" s="31">
        <v>1.7615384615384615</v>
      </c>
      <c r="AO63" s="31">
        <v>1.6357142857142859</v>
      </c>
      <c r="AP63" s="22"/>
      <c r="AQ63" s="22"/>
      <c r="AR63" s="23"/>
      <c r="AS63" s="22"/>
      <c r="AT63" s="22"/>
      <c r="AU63" s="22"/>
      <c r="AV63" s="22"/>
      <c r="AW63" s="22"/>
    </row>
    <row r="64" spans="3:49" x14ac:dyDescent="0.2">
      <c r="C64" s="7"/>
      <c r="D64" s="7"/>
      <c r="E64" s="7"/>
      <c r="F64" s="7"/>
      <c r="G64" s="7"/>
      <c r="N64" s="22"/>
      <c r="O64" s="22">
        <v>6</v>
      </c>
      <c r="P64" s="23" t="s">
        <v>34</v>
      </c>
      <c r="Q64" s="31">
        <v>6.54</v>
      </c>
      <c r="R64" s="31">
        <f t="shared" si="0"/>
        <v>5.9454545454545453</v>
      </c>
      <c r="S64" s="31">
        <f t="shared" si="1"/>
        <v>5.45</v>
      </c>
      <c r="T64" s="31">
        <f t="shared" si="2"/>
        <v>5.0307692307692307</v>
      </c>
      <c r="U64" s="31">
        <f t="shared" si="3"/>
        <v>4.6714285714285717</v>
      </c>
      <c r="V64" s="31">
        <v>3.44</v>
      </c>
      <c r="W64" s="31">
        <f t="shared" si="4"/>
        <v>3.127272727272727</v>
      </c>
      <c r="X64" s="31">
        <f t="shared" si="5"/>
        <v>2.8666666666666667</v>
      </c>
      <c r="Y64" s="31">
        <f t="shared" si="6"/>
        <v>2.6461538461538461</v>
      </c>
      <c r="Z64" s="31">
        <f t="shared" si="7"/>
        <v>2.4571428571428573</v>
      </c>
      <c r="AA64" s="22"/>
      <c r="AB64" s="22"/>
      <c r="AC64" s="22"/>
      <c r="AD64" s="22">
        <v>7</v>
      </c>
      <c r="AE64" s="22" t="s">
        <v>118</v>
      </c>
      <c r="AF64" s="31">
        <v>4.9400000000000004</v>
      </c>
      <c r="AG64" s="31">
        <v>4.4909090909090912</v>
      </c>
      <c r="AH64" s="31">
        <v>4.1166666666666671</v>
      </c>
      <c r="AI64" s="31">
        <v>3.8000000000000003</v>
      </c>
      <c r="AJ64" s="31">
        <v>3.5285714285714289</v>
      </c>
      <c r="AK64" s="31">
        <v>2.6</v>
      </c>
      <c r="AL64" s="31">
        <v>2.3636363636363633</v>
      </c>
      <c r="AM64" s="31">
        <v>2.166666666666667</v>
      </c>
      <c r="AN64" s="31">
        <v>2</v>
      </c>
      <c r="AO64" s="31">
        <v>1.8571428571428574</v>
      </c>
      <c r="AP64" s="22"/>
      <c r="AQ64" s="22"/>
      <c r="AR64" s="22"/>
      <c r="AS64" s="22"/>
      <c r="AT64" s="22"/>
      <c r="AU64" s="22"/>
      <c r="AV64" s="22"/>
      <c r="AW64" s="22"/>
    </row>
    <row r="65" spans="3:49" x14ac:dyDescent="0.2">
      <c r="C65" s="7"/>
      <c r="D65" s="7"/>
      <c r="E65" s="7"/>
      <c r="F65" s="7"/>
      <c r="G65" s="7"/>
      <c r="N65" s="22"/>
      <c r="O65" s="22">
        <v>7</v>
      </c>
      <c r="P65" s="23" t="s">
        <v>35</v>
      </c>
      <c r="Q65" s="31">
        <v>6.54</v>
      </c>
      <c r="R65" s="31">
        <f t="shared" si="0"/>
        <v>5.9454545454545453</v>
      </c>
      <c r="S65" s="31">
        <f t="shared" si="1"/>
        <v>5.45</v>
      </c>
      <c r="T65" s="31">
        <f t="shared" si="2"/>
        <v>5.0307692307692307</v>
      </c>
      <c r="U65" s="31">
        <f t="shared" si="3"/>
        <v>4.6714285714285717</v>
      </c>
      <c r="V65" s="31">
        <v>3.44</v>
      </c>
      <c r="W65" s="31">
        <f t="shared" si="4"/>
        <v>3.127272727272727</v>
      </c>
      <c r="X65" s="31">
        <f t="shared" si="5"/>
        <v>2.8666666666666667</v>
      </c>
      <c r="Y65" s="31">
        <f t="shared" si="6"/>
        <v>2.6461538461538461</v>
      </c>
      <c r="Z65" s="31">
        <f t="shared" si="7"/>
        <v>2.4571428571428573</v>
      </c>
      <c r="AA65" s="22"/>
      <c r="AB65" s="22"/>
      <c r="AC65" s="22"/>
      <c r="AD65" s="22">
        <v>8</v>
      </c>
      <c r="AE65" s="22" t="s">
        <v>87</v>
      </c>
      <c r="AF65" s="31">
        <v>7.54</v>
      </c>
      <c r="AG65" s="31">
        <v>6.8545454545454536</v>
      </c>
      <c r="AH65" s="31">
        <v>6.2833333333333332</v>
      </c>
      <c r="AI65" s="31">
        <v>5.8</v>
      </c>
      <c r="AJ65" s="31">
        <v>5.3857142857142861</v>
      </c>
      <c r="AK65" s="31">
        <v>3.97</v>
      </c>
      <c r="AL65" s="31">
        <v>3.6090909090909089</v>
      </c>
      <c r="AM65" s="31">
        <v>3.3083333333333336</v>
      </c>
      <c r="AN65" s="31">
        <v>3.0538461538461541</v>
      </c>
      <c r="AO65" s="31">
        <v>2.8357142857142859</v>
      </c>
      <c r="AP65" s="22"/>
      <c r="AQ65" s="22"/>
      <c r="AR65" s="22"/>
      <c r="AS65" s="22"/>
      <c r="AT65" s="22"/>
      <c r="AU65" s="22"/>
      <c r="AV65" s="22"/>
      <c r="AW65" s="22"/>
    </row>
    <row r="66" spans="3:49" x14ac:dyDescent="0.2">
      <c r="C66" s="7"/>
      <c r="D66" s="7"/>
      <c r="E66" s="7"/>
      <c r="F66" s="7"/>
      <c r="G66" s="7"/>
      <c r="N66" s="22"/>
      <c r="O66" s="22">
        <v>8</v>
      </c>
      <c r="P66" s="23" t="s">
        <v>36</v>
      </c>
      <c r="Q66" s="31">
        <v>6.54</v>
      </c>
      <c r="R66" s="31">
        <f t="shared" si="0"/>
        <v>5.9454545454545453</v>
      </c>
      <c r="S66" s="31">
        <f t="shared" si="1"/>
        <v>5.45</v>
      </c>
      <c r="T66" s="31">
        <f t="shared" si="2"/>
        <v>5.0307692307692307</v>
      </c>
      <c r="U66" s="31">
        <f t="shared" si="3"/>
        <v>4.6714285714285717</v>
      </c>
      <c r="V66" s="31">
        <v>3.44</v>
      </c>
      <c r="W66" s="31">
        <f t="shared" si="4"/>
        <v>3.127272727272727</v>
      </c>
      <c r="X66" s="31">
        <f t="shared" si="5"/>
        <v>2.8666666666666667</v>
      </c>
      <c r="Y66" s="31">
        <f t="shared" si="6"/>
        <v>2.6461538461538461</v>
      </c>
      <c r="Z66" s="31">
        <f t="shared" si="7"/>
        <v>2.4571428571428573</v>
      </c>
      <c r="AA66" s="22"/>
      <c r="AB66" s="22"/>
      <c r="AC66" s="22"/>
      <c r="AD66" s="22">
        <v>9</v>
      </c>
      <c r="AE66" s="22" t="s">
        <v>113</v>
      </c>
      <c r="AF66" s="31">
        <v>4.9400000000000004</v>
      </c>
      <c r="AG66" s="31">
        <v>4.4909090909090912</v>
      </c>
      <c r="AH66" s="31">
        <v>4.1166666666666671</v>
      </c>
      <c r="AI66" s="31">
        <v>3.8000000000000003</v>
      </c>
      <c r="AJ66" s="31">
        <v>3.5285714285714289</v>
      </c>
      <c r="AK66" s="31">
        <v>2.6</v>
      </c>
      <c r="AL66" s="31">
        <v>2.3636363636363633</v>
      </c>
      <c r="AM66" s="31">
        <v>2.166666666666667</v>
      </c>
      <c r="AN66" s="31">
        <v>2</v>
      </c>
      <c r="AO66" s="31">
        <v>1.8571428571428574</v>
      </c>
      <c r="AP66" s="22"/>
      <c r="AQ66" s="22"/>
      <c r="AR66" s="22"/>
      <c r="AS66" s="22"/>
      <c r="AT66" s="22"/>
      <c r="AU66" s="22"/>
      <c r="AV66" s="22"/>
      <c r="AW66" s="22"/>
    </row>
    <row r="67" spans="3:49" x14ac:dyDescent="0.2">
      <c r="C67" s="7"/>
      <c r="D67" s="7"/>
      <c r="E67" s="7"/>
      <c r="F67" s="7"/>
      <c r="G67" s="7"/>
      <c r="N67" s="22"/>
      <c r="O67" s="22">
        <v>9</v>
      </c>
      <c r="P67" s="23" t="s">
        <v>37</v>
      </c>
      <c r="Q67" s="31">
        <v>4.83</v>
      </c>
      <c r="R67" s="31">
        <f t="shared" si="0"/>
        <v>4.3909090909090907</v>
      </c>
      <c r="S67" s="31">
        <f t="shared" si="1"/>
        <v>4.0250000000000004</v>
      </c>
      <c r="T67" s="31">
        <f t="shared" si="2"/>
        <v>3.7153846153846155</v>
      </c>
      <c r="U67" s="31">
        <f t="shared" si="3"/>
        <v>3.45</v>
      </c>
      <c r="V67" s="31">
        <v>2.54</v>
      </c>
      <c r="W67" s="31">
        <f t="shared" si="4"/>
        <v>2.3090909090909091</v>
      </c>
      <c r="X67" s="31">
        <f t="shared" si="5"/>
        <v>2.1166666666666667</v>
      </c>
      <c r="Y67" s="31">
        <f t="shared" si="6"/>
        <v>1.9538461538461538</v>
      </c>
      <c r="Z67" s="31">
        <f t="shared" si="7"/>
        <v>1.8142857142857145</v>
      </c>
      <c r="AA67" s="22"/>
      <c r="AB67" s="22"/>
      <c r="AC67" s="22"/>
      <c r="AD67" s="22">
        <v>10</v>
      </c>
      <c r="AE67" s="22" t="s">
        <v>84</v>
      </c>
      <c r="AF67" s="31">
        <v>4.29</v>
      </c>
      <c r="AG67" s="31">
        <v>3.9</v>
      </c>
      <c r="AH67" s="31">
        <v>3.5750000000000002</v>
      </c>
      <c r="AI67" s="31">
        <v>3.3</v>
      </c>
      <c r="AJ67" s="31">
        <v>3.0642857142857145</v>
      </c>
      <c r="AK67" s="31">
        <v>2.2599999999999998</v>
      </c>
      <c r="AL67" s="31">
        <v>2.0545454545454542</v>
      </c>
      <c r="AM67" s="31">
        <v>1.8833333333333333</v>
      </c>
      <c r="AN67" s="31">
        <v>1.7384615384615383</v>
      </c>
      <c r="AO67" s="31">
        <v>1.6142857142857143</v>
      </c>
      <c r="AP67" s="22"/>
      <c r="AQ67" s="22"/>
      <c r="AR67" s="22"/>
      <c r="AS67" s="22"/>
      <c r="AT67" s="22"/>
      <c r="AU67" s="22"/>
      <c r="AV67" s="22"/>
      <c r="AW67" s="22"/>
    </row>
    <row r="68" spans="3:49" x14ac:dyDescent="0.2">
      <c r="C68" s="7"/>
      <c r="D68" s="7"/>
      <c r="E68" s="7"/>
      <c r="F68" s="7"/>
      <c r="G68" s="7"/>
      <c r="N68" s="22"/>
      <c r="O68" s="22">
        <v>10</v>
      </c>
      <c r="P68" s="23" t="s">
        <v>38</v>
      </c>
      <c r="Q68" s="31">
        <v>4.34</v>
      </c>
      <c r="R68" s="31">
        <f t="shared" si="0"/>
        <v>3.9454545454545449</v>
      </c>
      <c r="S68" s="31">
        <f t="shared" si="1"/>
        <v>3.6166666666666667</v>
      </c>
      <c r="T68" s="31">
        <f t="shared" si="2"/>
        <v>3.3384615384615381</v>
      </c>
      <c r="U68" s="31">
        <f t="shared" si="3"/>
        <v>3.1</v>
      </c>
      <c r="V68" s="31">
        <v>2.29</v>
      </c>
      <c r="W68" s="31">
        <f t="shared" si="4"/>
        <v>2.0818181818181816</v>
      </c>
      <c r="X68" s="31">
        <f t="shared" si="5"/>
        <v>1.9083333333333334</v>
      </c>
      <c r="Y68" s="31">
        <f t="shared" si="6"/>
        <v>1.7615384615384615</v>
      </c>
      <c r="Z68" s="31">
        <f t="shared" si="7"/>
        <v>1.6357142857142859</v>
      </c>
      <c r="AA68" s="22"/>
      <c r="AB68" s="22"/>
      <c r="AC68" s="22"/>
      <c r="AD68" s="22">
        <v>11</v>
      </c>
      <c r="AE68" s="22" t="s">
        <v>62</v>
      </c>
      <c r="AF68" s="31">
        <v>5.43</v>
      </c>
      <c r="AG68" s="31">
        <v>4.9363636363636356</v>
      </c>
      <c r="AH68" s="31">
        <v>4.5250000000000004</v>
      </c>
      <c r="AI68" s="31">
        <v>4.1769230769230763</v>
      </c>
      <c r="AJ68" s="31">
        <v>3.8785714285714286</v>
      </c>
      <c r="AK68" s="31">
        <v>2.86</v>
      </c>
      <c r="AL68" s="31">
        <v>2.5999999999999996</v>
      </c>
      <c r="AM68" s="31">
        <v>2.3833333333333333</v>
      </c>
      <c r="AN68" s="31">
        <v>2.1999999999999997</v>
      </c>
      <c r="AO68" s="31">
        <v>2.0428571428571427</v>
      </c>
      <c r="AP68" s="22"/>
      <c r="AQ68" s="22"/>
      <c r="AR68" s="22"/>
      <c r="AS68" s="22"/>
      <c r="AT68" s="22"/>
      <c r="AU68" s="22"/>
      <c r="AV68" s="22"/>
      <c r="AW68" s="22"/>
    </row>
    <row r="69" spans="3:49" x14ac:dyDescent="0.2">
      <c r="C69" s="7"/>
      <c r="D69" s="7"/>
      <c r="E69" s="7"/>
      <c r="F69" s="7"/>
      <c r="G69" s="7"/>
      <c r="N69" s="22"/>
      <c r="O69" s="22">
        <v>11</v>
      </c>
      <c r="P69" s="23" t="s">
        <v>39</v>
      </c>
      <c r="Q69" s="31">
        <v>4.34</v>
      </c>
      <c r="R69" s="31">
        <f t="shared" si="0"/>
        <v>3.9454545454545449</v>
      </c>
      <c r="S69" s="31">
        <f t="shared" si="1"/>
        <v>3.6166666666666667</v>
      </c>
      <c r="T69" s="31">
        <f t="shared" si="2"/>
        <v>3.3384615384615381</v>
      </c>
      <c r="U69" s="31">
        <f t="shared" si="3"/>
        <v>3.1</v>
      </c>
      <c r="V69" s="31">
        <v>2.29</v>
      </c>
      <c r="W69" s="31">
        <f t="shared" si="4"/>
        <v>2.0818181818181816</v>
      </c>
      <c r="X69" s="31">
        <f t="shared" si="5"/>
        <v>1.9083333333333334</v>
      </c>
      <c r="Y69" s="31">
        <f t="shared" si="6"/>
        <v>1.7615384615384615</v>
      </c>
      <c r="Z69" s="31">
        <f t="shared" si="7"/>
        <v>1.6357142857142859</v>
      </c>
      <c r="AA69" s="22"/>
      <c r="AB69" s="22"/>
      <c r="AC69" s="22"/>
      <c r="AD69" s="22">
        <v>12</v>
      </c>
      <c r="AE69" s="22" t="s">
        <v>30</v>
      </c>
      <c r="AF69" s="31">
        <v>5.43</v>
      </c>
      <c r="AG69" s="31">
        <v>4.9363636363636356</v>
      </c>
      <c r="AH69" s="31">
        <v>4.5250000000000004</v>
      </c>
      <c r="AI69" s="31">
        <v>4.1769230769230763</v>
      </c>
      <c r="AJ69" s="31">
        <v>3.8785714285714286</v>
      </c>
      <c r="AK69" s="31">
        <v>2.86</v>
      </c>
      <c r="AL69" s="31">
        <v>2.5999999999999996</v>
      </c>
      <c r="AM69" s="31">
        <v>2.3833333333333333</v>
      </c>
      <c r="AN69" s="31">
        <v>2.1999999999999997</v>
      </c>
      <c r="AO69" s="31">
        <v>2.0428571428571427</v>
      </c>
      <c r="AP69" s="22"/>
      <c r="AQ69" s="22"/>
      <c r="AR69" s="22"/>
      <c r="AS69" s="22"/>
      <c r="AT69" s="22"/>
      <c r="AU69" s="22"/>
      <c r="AV69" s="22"/>
      <c r="AW69" s="22"/>
    </row>
    <row r="70" spans="3:49" x14ac:dyDescent="0.2">
      <c r="C70" s="7"/>
      <c r="D70" s="7"/>
      <c r="E70" s="7"/>
      <c r="F70" s="7"/>
      <c r="G70" s="7"/>
      <c r="N70" s="22"/>
      <c r="O70" s="22">
        <v>12</v>
      </c>
      <c r="P70" s="23" t="s">
        <v>40</v>
      </c>
      <c r="Q70" s="31">
        <v>5.43</v>
      </c>
      <c r="R70" s="31">
        <f t="shared" si="0"/>
        <v>4.9363636363636356</v>
      </c>
      <c r="S70" s="31">
        <f t="shared" si="1"/>
        <v>4.5250000000000004</v>
      </c>
      <c r="T70" s="31">
        <f t="shared" si="2"/>
        <v>4.1769230769230763</v>
      </c>
      <c r="U70" s="31">
        <f t="shared" si="3"/>
        <v>3.8785714285714286</v>
      </c>
      <c r="V70" s="31">
        <v>2.86</v>
      </c>
      <c r="W70" s="31">
        <f t="shared" si="4"/>
        <v>2.5999999999999996</v>
      </c>
      <c r="X70" s="31">
        <f t="shared" si="5"/>
        <v>2.3833333333333333</v>
      </c>
      <c r="Y70" s="31">
        <f t="shared" si="6"/>
        <v>2.1999999999999997</v>
      </c>
      <c r="Z70" s="31">
        <f t="shared" si="7"/>
        <v>2.0428571428571427</v>
      </c>
      <c r="AA70" s="22"/>
      <c r="AB70" s="22"/>
      <c r="AC70" s="22"/>
      <c r="AD70" s="22">
        <v>13</v>
      </c>
      <c r="AE70" s="22" t="s">
        <v>53</v>
      </c>
      <c r="AF70" s="31">
        <v>5.43</v>
      </c>
      <c r="AG70" s="31">
        <v>4.9363636363636356</v>
      </c>
      <c r="AH70" s="31">
        <v>4.5250000000000004</v>
      </c>
      <c r="AI70" s="31">
        <v>4.1769230769230763</v>
      </c>
      <c r="AJ70" s="31">
        <v>3.8785714285714286</v>
      </c>
      <c r="AK70" s="31">
        <v>2.86</v>
      </c>
      <c r="AL70" s="31">
        <v>2.5999999999999996</v>
      </c>
      <c r="AM70" s="31">
        <v>2.3833333333333333</v>
      </c>
      <c r="AN70" s="31">
        <v>2.1999999999999997</v>
      </c>
      <c r="AO70" s="31">
        <v>2.0428571428571427</v>
      </c>
      <c r="AP70" s="22"/>
      <c r="AQ70" s="22"/>
      <c r="AR70" s="22"/>
      <c r="AS70" s="22"/>
      <c r="AT70" s="22"/>
      <c r="AU70" s="22"/>
      <c r="AV70" s="22"/>
      <c r="AW70" s="22"/>
    </row>
    <row r="71" spans="3:49" x14ac:dyDescent="0.2">
      <c r="C71" s="7"/>
      <c r="D71" s="7"/>
      <c r="E71" s="7"/>
      <c r="F71" s="7"/>
      <c r="G71" s="7"/>
      <c r="N71" s="22"/>
      <c r="O71" s="22">
        <v>13</v>
      </c>
      <c r="P71" s="23" t="s">
        <v>41</v>
      </c>
      <c r="Q71" s="31">
        <v>4.9400000000000004</v>
      </c>
      <c r="R71" s="31">
        <f t="shared" si="0"/>
        <v>4.4909090909090912</v>
      </c>
      <c r="S71" s="31">
        <f t="shared" si="1"/>
        <v>4.1166666666666671</v>
      </c>
      <c r="T71" s="31">
        <f t="shared" si="2"/>
        <v>3.8000000000000003</v>
      </c>
      <c r="U71" s="31">
        <f t="shared" si="3"/>
        <v>3.5285714285714289</v>
      </c>
      <c r="V71" s="31">
        <v>2.6</v>
      </c>
      <c r="W71" s="31">
        <f t="shared" si="4"/>
        <v>2.3636363636363633</v>
      </c>
      <c r="X71" s="31">
        <f t="shared" si="5"/>
        <v>2.166666666666667</v>
      </c>
      <c r="Y71" s="31">
        <f t="shared" si="6"/>
        <v>2</v>
      </c>
      <c r="Z71" s="31">
        <f t="shared" si="7"/>
        <v>1.8571428571428574</v>
      </c>
      <c r="AA71" s="22"/>
      <c r="AB71" s="22"/>
      <c r="AC71" s="22"/>
      <c r="AD71" s="22">
        <v>14</v>
      </c>
      <c r="AE71" s="22" t="s">
        <v>37</v>
      </c>
      <c r="AF71" s="31">
        <v>4.83</v>
      </c>
      <c r="AG71" s="31">
        <v>4.3909090909090907</v>
      </c>
      <c r="AH71" s="31">
        <v>4.0250000000000004</v>
      </c>
      <c r="AI71" s="31">
        <v>3.7153846153846155</v>
      </c>
      <c r="AJ71" s="31">
        <v>3.45</v>
      </c>
      <c r="AK71" s="31">
        <v>2.54</v>
      </c>
      <c r="AL71" s="31">
        <v>2.3090909090909091</v>
      </c>
      <c r="AM71" s="31">
        <v>2.1166666666666667</v>
      </c>
      <c r="AN71" s="31">
        <v>1.9538461538461538</v>
      </c>
      <c r="AO71" s="31">
        <v>1.8142857142857145</v>
      </c>
      <c r="AP71" s="22"/>
      <c r="AQ71" s="22"/>
      <c r="AR71" s="22"/>
      <c r="AS71" s="22"/>
      <c r="AT71" s="22"/>
      <c r="AU71" s="22"/>
      <c r="AV71" s="22"/>
      <c r="AW71" s="22"/>
    </row>
    <row r="72" spans="3:49" x14ac:dyDescent="0.2">
      <c r="C72" s="7"/>
      <c r="D72" s="7"/>
      <c r="E72" s="7"/>
      <c r="F72" s="7"/>
      <c r="G72" s="7"/>
      <c r="N72" s="22"/>
      <c r="O72" s="22">
        <v>14</v>
      </c>
      <c r="P72" s="23" t="s">
        <v>42</v>
      </c>
      <c r="Q72" s="31">
        <v>4.9400000000000004</v>
      </c>
      <c r="R72" s="31">
        <f t="shared" si="0"/>
        <v>4.4909090909090912</v>
      </c>
      <c r="S72" s="31">
        <f t="shared" si="1"/>
        <v>4.1166666666666671</v>
      </c>
      <c r="T72" s="31">
        <f t="shared" si="2"/>
        <v>3.8000000000000003</v>
      </c>
      <c r="U72" s="31">
        <f t="shared" si="3"/>
        <v>3.5285714285714289</v>
      </c>
      <c r="V72" s="31">
        <v>2.6</v>
      </c>
      <c r="W72" s="31">
        <f t="shared" si="4"/>
        <v>2.3636363636363633</v>
      </c>
      <c r="X72" s="31">
        <f t="shared" si="5"/>
        <v>2.166666666666667</v>
      </c>
      <c r="Y72" s="31">
        <f t="shared" si="6"/>
        <v>2</v>
      </c>
      <c r="Z72" s="31">
        <f t="shared" si="7"/>
        <v>1.8571428571428574</v>
      </c>
      <c r="AA72" s="22"/>
      <c r="AB72" s="22"/>
      <c r="AC72" s="22"/>
      <c r="AD72" s="22">
        <v>15</v>
      </c>
      <c r="AE72" s="22" t="s">
        <v>120</v>
      </c>
      <c r="AF72" s="31">
        <v>6.39</v>
      </c>
      <c r="AG72" s="31">
        <v>5.8090909090909086</v>
      </c>
      <c r="AH72" s="31">
        <v>5.3250000000000002</v>
      </c>
      <c r="AI72" s="31">
        <v>4.9153846153846148</v>
      </c>
      <c r="AJ72" s="31">
        <v>4.5642857142857141</v>
      </c>
      <c r="AK72" s="31">
        <v>3.36</v>
      </c>
      <c r="AL72" s="31">
        <v>3.0545454545454542</v>
      </c>
      <c r="AM72" s="31">
        <v>2.8</v>
      </c>
      <c r="AN72" s="31">
        <v>2.5846153846153843</v>
      </c>
      <c r="AO72" s="31">
        <v>2.4</v>
      </c>
      <c r="AP72" s="22"/>
      <c r="AQ72" s="22"/>
      <c r="AR72" s="22"/>
      <c r="AS72" s="22"/>
      <c r="AT72" s="22"/>
      <c r="AU72" s="22"/>
      <c r="AV72" s="22"/>
      <c r="AW72" s="22"/>
    </row>
    <row r="73" spans="3:49" x14ac:dyDescent="0.2">
      <c r="C73" s="7"/>
      <c r="D73" s="7"/>
      <c r="E73" s="7"/>
      <c r="F73" s="7"/>
      <c r="G73" s="7"/>
      <c r="N73" s="22"/>
      <c r="O73" s="22">
        <v>15</v>
      </c>
      <c r="P73" s="23" t="s">
        <v>43</v>
      </c>
      <c r="Q73" s="31">
        <v>4.7</v>
      </c>
      <c r="R73" s="31">
        <f t="shared" si="0"/>
        <v>4.2727272727272725</v>
      </c>
      <c r="S73" s="31">
        <f t="shared" si="1"/>
        <v>3.916666666666667</v>
      </c>
      <c r="T73" s="31">
        <f t="shared" si="2"/>
        <v>3.6153846153846154</v>
      </c>
      <c r="U73" s="31">
        <f t="shared" si="3"/>
        <v>3.3571428571428577</v>
      </c>
      <c r="V73" s="31">
        <v>2.4700000000000002</v>
      </c>
      <c r="W73" s="31">
        <f t="shared" si="4"/>
        <v>2.2454545454545456</v>
      </c>
      <c r="X73" s="31">
        <f t="shared" si="5"/>
        <v>2.0583333333333336</v>
      </c>
      <c r="Y73" s="31">
        <f t="shared" si="6"/>
        <v>1.9000000000000001</v>
      </c>
      <c r="Z73" s="31">
        <f t="shared" si="7"/>
        <v>1.7642857142857145</v>
      </c>
      <c r="AA73" s="22"/>
      <c r="AB73" s="22"/>
      <c r="AC73" s="22"/>
      <c r="AD73" s="22">
        <v>16</v>
      </c>
      <c r="AE73" s="22" t="s">
        <v>55</v>
      </c>
      <c r="AF73" s="31">
        <v>5.43</v>
      </c>
      <c r="AG73" s="31">
        <v>4.9363636363636356</v>
      </c>
      <c r="AH73" s="31">
        <v>4.5250000000000004</v>
      </c>
      <c r="AI73" s="31">
        <v>4.1769230769230763</v>
      </c>
      <c r="AJ73" s="31">
        <v>3.8785714285714286</v>
      </c>
      <c r="AK73" s="31">
        <v>2.86</v>
      </c>
      <c r="AL73" s="31">
        <v>2.5999999999999996</v>
      </c>
      <c r="AM73" s="31">
        <v>2.3833333333333333</v>
      </c>
      <c r="AN73" s="31">
        <v>2.1999999999999997</v>
      </c>
      <c r="AO73" s="31">
        <v>2.0428571428571427</v>
      </c>
      <c r="AP73" s="22"/>
      <c r="AQ73" s="22"/>
      <c r="AR73" s="22"/>
      <c r="AS73" s="22"/>
      <c r="AT73" s="22"/>
      <c r="AU73" s="22"/>
      <c r="AV73" s="22"/>
      <c r="AW73" s="22"/>
    </row>
    <row r="74" spans="3:49" x14ac:dyDescent="0.2">
      <c r="C74" s="7"/>
      <c r="D74" s="7"/>
      <c r="E74" s="7"/>
      <c r="F74" s="7"/>
      <c r="G74" s="7"/>
      <c r="N74" s="22"/>
      <c r="O74" s="22">
        <v>16</v>
      </c>
      <c r="P74" s="23" t="s">
        <v>44</v>
      </c>
      <c r="Q74" s="31">
        <v>5.81</v>
      </c>
      <c r="R74" s="31">
        <f t="shared" si="0"/>
        <v>5.2818181818181813</v>
      </c>
      <c r="S74" s="31">
        <f t="shared" si="1"/>
        <v>4.8416666666666668</v>
      </c>
      <c r="T74" s="31">
        <f t="shared" si="2"/>
        <v>4.4692307692307685</v>
      </c>
      <c r="U74" s="31">
        <f t="shared" si="3"/>
        <v>4.1500000000000004</v>
      </c>
      <c r="V74" s="31">
        <v>3.06</v>
      </c>
      <c r="W74" s="31">
        <f t="shared" si="4"/>
        <v>2.7818181818181817</v>
      </c>
      <c r="X74" s="31">
        <f t="shared" si="5"/>
        <v>2.5500000000000003</v>
      </c>
      <c r="Y74" s="31">
        <f t="shared" si="6"/>
        <v>2.3538461538461539</v>
      </c>
      <c r="Z74" s="31">
        <f t="shared" si="7"/>
        <v>2.1857142857142859</v>
      </c>
      <c r="AA74" s="22"/>
      <c r="AB74" s="22"/>
      <c r="AC74" s="22"/>
      <c r="AD74" s="22">
        <v>17</v>
      </c>
      <c r="AE74" s="22" t="s">
        <v>39</v>
      </c>
      <c r="AF74" s="31">
        <v>4.34</v>
      </c>
      <c r="AG74" s="31">
        <v>3.9454545454545449</v>
      </c>
      <c r="AH74" s="31">
        <v>3.6166666666666667</v>
      </c>
      <c r="AI74" s="31">
        <v>3.3384615384615381</v>
      </c>
      <c r="AJ74" s="31">
        <v>3.1</v>
      </c>
      <c r="AK74" s="31">
        <v>2.29</v>
      </c>
      <c r="AL74" s="31">
        <v>2.0818181818181816</v>
      </c>
      <c r="AM74" s="31">
        <v>1.9083333333333334</v>
      </c>
      <c r="AN74" s="31">
        <v>1.7615384615384615</v>
      </c>
      <c r="AO74" s="31">
        <v>1.6357142857142859</v>
      </c>
      <c r="AP74" s="22"/>
      <c r="AQ74" s="22"/>
      <c r="AR74" s="22"/>
      <c r="AS74" s="22"/>
      <c r="AT74" s="22"/>
      <c r="AU74" s="22"/>
      <c r="AV74" s="22"/>
      <c r="AW74" s="22"/>
    </row>
    <row r="75" spans="3:49" x14ac:dyDescent="0.2">
      <c r="C75" s="7"/>
      <c r="D75" s="7"/>
      <c r="E75" s="7"/>
      <c r="F75" s="7"/>
      <c r="G75" s="7"/>
      <c r="N75" s="22"/>
      <c r="O75" s="22">
        <v>17</v>
      </c>
      <c r="P75" s="23" t="s">
        <v>45</v>
      </c>
      <c r="Q75" s="31">
        <v>4.9400000000000004</v>
      </c>
      <c r="R75" s="31">
        <f t="shared" si="0"/>
        <v>4.4909090909090912</v>
      </c>
      <c r="S75" s="31">
        <f t="shared" si="1"/>
        <v>4.1166666666666671</v>
      </c>
      <c r="T75" s="31">
        <f t="shared" si="2"/>
        <v>3.8000000000000003</v>
      </c>
      <c r="U75" s="31">
        <f t="shared" si="3"/>
        <v>3.5285714285714289</v>
      </c>
      <c r="V75" s="31">
        <v>2.6</v>
      </c>
      <c r="W75" s="31">
        <f t="shared" si="4"/>
        <v>2.3636363636363633</v>
      </c>
      <c r="X75" s="31">
        <f t="shared" si="5"/>
        <v>2.166666666666667</v>
      </c>
      <c r="Y75" s="31">
        <f t="shared" si="6"/>
        <v>2</v>
      </c>
      <c r="Z75" s="31">
        <f t="shared" si="7"/>
        <v>1.8571428571428574</v>
      </c>
      <c r="AA75" s="22"/>
      <c r="AB75" s="22"/>
      <c r="AC75" s="22"/>
      <c r="AD75" s="22">
        <v>18</v>
      </c>
      <c r="AE75" s="22" t="s">
        <v>123</v>
      </c>
      <c r="AF75" s="31">
        <v>4.34</v>
      </c>
      <c r="AG75" s="31">
        <v>3.9454545454545449</v>
      </c>
      <c r="AH75" s="31">
        <v>3.6166666666666667</v>
      </c>
      <c r="AI75" s="31">
        <v>3.3384615384615381</v>
      </c>
      <c r="AJ75" s="31">
        <v>3.1</v>
      </c>
      <c r="AK75" s="31">
        <v>2.29</v>
      </c>
      <c r="AL75" s="31">
        <v>2.0818181818181816</v>
      </c>
      <c r="AM75" s="31">
        <v>1.9083333333333334</v>
      </c>
      <c r="AN75" s="31">
        <v>1.7615384615384615</v>
      </c>
      <c r="AO75" s="31">
        <v>1.6357142857142859</v>
      </c>
      <c r="AP75" s="22"/>
      <c r="AQ75" s="22"/>
      <c r="AR75" s="22"/>
      <c r="AS75" s="22"/>
      <c r="AT75" s="22"/>
      <c r="AU75" s="22"/>
      <c r="AV75" s="22"/>
      <c r="AW75" s="22"/>
    </row>
    <row r="76" spans="3:49" x14ac:dyDescent="0.2">
      <c r="C76" s="7"/>
      <c r="D76" s="7"/>
      <c r="E76" s="7"/>
      <c r="F76" s="7"/>
      <c r="G76" s="7"/>
      <c r="N76" s="22"/>
      <c r="O76" s="22">
        <v>18</v>
      </c>
      <c r="P76" s="23" t="s">
        <v>46</v>
      </c>
      <c r="Q76" s="31">
        <v>4.9400000000000004</v>
      </c>
      <c r="R76" s="31">
        <f t="shared" si="0"/>
        <v>4.4909090909090912</v>
      </c>
      <c r="S76" s="31">
        <f t="shared" si="1"/>
        <v>4.1166666666666671</v>
      </c>
      <c r="T76" s="31">
        <f t="shared" si="2"/>
        <v>3.8000000000000003</v>
      </c>
      <c r="U76" s="31">
        <f t="shared" si="3"/>
        <v>3.5285714285714289</v>
      </c>
      <c r="V76" s="31">
        <v>2.6</v>
      </c>
      <c r="W76" s="31">
        <f t="shared" si="4"/>
        <v>2.3636363636363633</v>
      </c>
      <c r="X76" s="31">
        <f t="shared" si="5"/>
        <v>2.166666666666667</v>
      </c>
      <c r="Y76" s="31">
        <f t="shared" si="6"/>
        <v>2</v>
      </c>
      <c r="Z76" s="31">
        <f t="shared" si="7"/>
        <v>1.8571428571428574</v>
      </c>
      <c r="AA76" s="22"/>
      <c r="AB76" s="22"/>
      <c r="AC76" s="22"/>
      <c r="AD76" s="22">
        <v>19</v>
      </c>
      <c r="AE76" s="22" t="s">
        <v>136</v>
      </c>
      <c r="AF76" s="31">
        <v>4.34</v>
      </c>
      <c r="AG76" s="31">
        <v>3.9454545454545449</v>
      </c>
      <c r="AH76" s="31">
        <v>3.6166666666666667</v>
      </c>
      <c r="AI76" s="31">
        <v>3.3384615384615381</v>
      </c>
      <c r="AJ76" s="31">
        <v>3.1</v>
      </c>
      <c r="AK76" s="31">
        <v>2.29</v>
      </c>
      <c r="AL76" s="31">
        <v>2.0818181818181816</v>
      </c>
      <c r="AM76" s="31">
        <v>1.9083333333333334</v>
      </c>
      <c r="AN76" s="31">
        <v>1.7615384615384615</v>
      </c>
      <c r="AO76" s="31">
        <v>1.6357142857142859</v>
      </c>
      <c r="AP76" s="22"/>
      <c r="AQ76" s="22"/>
      <c r="AR76" s="22"/>
      <c r="AS76" s="22"/>
      <c r="AT76" s="22"/>
      <c r="AU76" s="22"/>
      <c r="AV76" s="22"/>
      <c r="AW76" s="22"/>
    </row>
    <row r="77" spans="3:49" x14ac:dyDescent="0.2">
      <c r="C77" s="7"/>
      <c r="D77" s="7"/>
      <c r="E77" s="7"/>
      <c r="F77" s="7"/>
      <c r="G77" s="7"/>
      <c r="N77" s="22"/>
      <c r="O77" s="22">
        <v>19</v>
      </c>
      <c r="P77" s="23" t="s">
        <v>47</v>
      </c>
      <c r="Q77" s="31">
        <v>6.03</v>
      </c>
      <c r="R77" s="31">
        <f t="shared" si="0"/>
        <v>5.4818181818181815</v>
      </c>
      <c r="S77" s="31">
        <f t="shared" si="1"/>
        <v>5.0250000000000004</v>
      </c>
      <c r="T77" s="31">
        <f t="shared" si="2"/>
        <v>4.6384615384615389</v>
      </c>
      <c r="U77" s="31">
        <f t="shared" si="3"/>
        <v>4.3071428571428578</v>
      </c>
      <c r="V77" s="31">
        <v>3.17</v>
      </c>
      <c r="W77" s="31">
        <f t="shared" si="4"/>
        <v>2.8818181818181814</v>
      </c>
      <c r="X77" s="31">
        <f t="shared" si="5"/>
        <v>2.6416666666666666</v>
      </c>
      <c r="Y77" s="31">
        <f t="shared" si="6"/>
        <v>2.4384615384615382</v>
      </c>
      <c r="Z77" s="31">
        <f t="shared" si="7"/>
        <v>2.2642857142857142</v>
      </c>
      <c r="AA77" s="22"/>
      <c r="AB77" s="22"/>
      <c r="AC77" s="22"/>
      <c r="AD77" s="22">
        <v>20</v>
      </c>
      <c r="AE77" s="22" t="s">
        <v>69</v>
      </c>
      <c r="AF77" s="31">
        <v>4.9400000000000004</v>
      </c>
      <c r="AG77" s="31">
        <v>4.4909090909090912</v>
      </c>
      <c r="AH77" s="31">
        <v>4.1166666666666671</v>
      </c>
      <c r="AI77" s="31">
        <v>3.8000000000000003</v>
      </c>
      <c r="AJ77" s="31">
        <v>3.5285714285714289</v>
      </c>
      <c r="AK77" s="31">
        <v>2.6</v>
      </c>
      <c r="AL77" s="31">
        <v>2.3636363636363633</v>
      </c>
      <c r="AM77" s="31">
        <v>2.166666666666667</v>
      </c>
      <c r="AN77" s="31">
        <v>2</v>
      </c>
      <c r="AO77" s="31">
        <v>1.8571428571428574</v>
      </c>
      <c r="AP77" s="22"/>
      <c r="AQ77" s="22"/>
      <c r="AR77" s="22"/>
      <c r="AS77" s="22"/>
      <c r="AT77" s="22"/>
      <c r="AU77" s="22"/>
      <c r="AV77" s="22"/>
      <c r="AW77" s="22"/>
    </row>
    <row r="78" spans="3:49" x14ac:dyDescent="0.2">
      <c r="C78" s="7"/>
      <c r="D78" s="7"/>
      <c r="E78" s="7"/>
      <c r="F78" s="7"/>
      <c r="G78" s="7"/>
      <c r="N78" s="22"/>
      <c r="O78" s="22">
        <v>20</v>
      </c>
      <c r="P78" s="23" t="s">
        <v>48</v>
      </c>
      <c r="Q78" s="31">
        <v>4.34</v>
      </c>
      <c r="R78" s="31">
        <f t="shared" si="0"/>
        <v>3.9454545454545449</v>
      </c>
      <c r="S78" s="31">
        <f t="shared" si="1"/>
        <v>3.6166666666666667</v>
      </c>
      <c r="T78" s="31">
        <f t="shared" si="2"/>
        <v>3.3384615384615381</v>
      </c>
      <c r="U78" s="31">
        <f t="shared" si="3"/>
        <v>3.1</v>
      </c>
      <c r="V78" s="31">
        <v>2.29</v>
      </c>
      <c r="W78" s="31">
        <f t="shared" si="4"/>
        <v>2.0818181818181816</v>
      </c>
      <c r="X78" s="31">
        <f t="shared" si="5"/>
        <v>1.9083333333333334</v>
      </c>
      <c r="Y78" s="31">
        <f t="shared" si="6"/>
        <v>1.7615384615384615</v>
      </c>
      <c r="Z78" s="31">
        <f t="shared" si="7"/>
        <v>1.6357142857142859</v>
      </c>
      <c r="AA78" s="22"/>
      <c r="AB78" s="22"/>
      <c r="AC78" s="22"/>
      <c r="AD78" s="22">
        <v>21</v>
      </c>
      <c r="AE78" s="22" t="s">
        <v>38</v>
      </c>
      <c r="AF78" s="31">
        <v>4.34</v>
      </c>
      <c r="AG78" s="31">
        <v>3.9454545454545449</v>
      </c>
      <c r="AH78" s="31">
        <v>3.6166666666666667</v>
      </c>
      <c r="AI78" s="31">
        <v>3.3384615384615381</v>
      </c>
      <c r="AJ78" s="31">
        <v>3.1</v>
      </c>
      <c r="AK78" s="31">
        <v>2.29</v>
      </c>
      <c r="AL78" s="31">
        <v>2.0818181818181816</v>
      </c>
      <c r="AM78" s="31">
        <v>1.9083333333333334</v>
      </c>
      <c r="AN78" s="31">
        <v>1.7615384615384615</v>
      </c>
      <c r="AO78" s="31">
        <v>1.6357142857142859</v>
      </c>
      <c r="AP78" s="22"/>
      <c r="AQ78" s="22"/>
      <c r="AR78" s="22"/>
      <c r="AS78" s="22"/>
      <c r="AT78" s="22"/>
      <c r="AU78" s="22"/>
      <c r="AV78" s="22"/>
      <c r="AW78" s="22"/>
    </row>
    <row r="79" spans="3:49" x14ac:dyDescent="0.2">
      <c r="C79" s="7"/>
      <c r="D79" s="7"/>
      <c r="E79" s="7"/>
      <c r="F79" s="7"/>
      <c r="G79" s="7"/>
      <c r="N79" s="22"/>
      <c r="O79" s="22">
        <v>21</v>
      </c>
      <c r="P79" s="23" t="s">
        <v>49</v>
      </c>
      <c r="Q79" s="31">
        <v>4.34</v>
      </c>
      <c r="R79" s="31">
        <f t="shared" si="0"/>
        <v>3.9454545454545449</v>
      </c>
      <c r="S79" s="31">
        <f t="shared" si="1"/>
        <v>3.6166666666666667</v>
      </c>
      <c r="T79" s="31">
        <f t="shared" si="2"/>
        <v>3.3384615384615381</v>
      </c>
      <c r="U79" s="31">
        <f t="shared" si="3"/>
        <v>3.1</v>
      </c>
      <c r="V79" s="31">
        <v>2.29</v>
      </c>
      <c r="W79" s="31">
        <f t="shared" si="4"/>
        <v>2.0818181818181816</v>
      </c>
      <c r="X79" s="31">
        <f t="shared" si="5"/>
        <v>1.9083333333333334</v>
      </c>
      <c r="Y79" s="31">
        <f t="shared" si="6"/>
        <v>1.7615384615384615</v>
      </c>
      <c r="Z79" s="31">
        <f t="shared" si="7"/>
        <v>1.6357142857142859</v>
      </c>
      <c r="AA79" s="22"/>
      <c r="AB79" s="22"/>
      <c r="AC79" s="22"/>
      <c r="AD79" s="22">
        <v>22</v>
      </c>
      <c r="AE79" s="22" t="s">
        <v>85</v>
      </c>
      <c r="AF79" s="31">
        <v>5.17</v>
      </c>
      <c r="AG79" s="31">
        <v>4.6999999999999993</v>
      </c>
      <c r="AH79" s="31">
        <v>4.3083333333333336</v>
      </c>
      <c r="AI79" s="31">
        <v>3.9769230769230766</v>
      </c>
      <c r="AJ79" s="31">
        <v>3.6928571428571431</v>
      </c>
      <c r="AK79" s="31">
        <v>2.72</v>
      </c>
      <c r="AL79" s="31">
        <v>2.4727272727272727</v>
      </c>
      <c r="AM79" s="31">
        <v>2.2666666666666671</v>
      </c>
      <c r="AN79" s="31">
        <v>2.0923076923076924</v>
      </c>
      <c r="AO79" s="31">
        <v>1.9428571428571431</v>
      </c>
      <c r="AP79" s="22"/>
      <c r="AQ79" s="22"/>
      <c r="AR79" s="22"/>
      <c r="AS79" s="22"/>
      <c r="AT79" s="22"/>
      <c r="AU79" s="22"/>
      <c r="AV79" s="22"/>
      <c r="AW79" s="22"/>
    </row>
    <row r="80" spans="3:49" x14ac:dyDescent="0.2">
      <c r="C80" s="7"/>
      <c r="D80" s="7"/>
      <c r="E80" s="7"/>
      <c r="F80" s="7"/>
      <c r="G80" s="7"/>
      <c r="N80" s="22"/>
      <c r="O80" s="22">
        <v>22</v>
      </c>
      <c r="P80" s="23" t="s">
        <v>50</v>
      </c>
      <c r="Q80" s="31">
        <v>5.43</v>
      </c>
      <c r="R80" s="31">
        <f t="shared" si="0"/>
        <v>4.9363636363636356</v>
      </c>
      <c r="S80" s="31">
        <f t="shared" si="1"/>
        <v>4.5250000000000004</v>
      </c>
      <c r="T80" s="31">
        <f t="shared" si="2"/>
        <v>4.1769230769230763</v>
      </c>
      <c r="U80" s="31">
        <f t="shared" si="3"/>
        <v>3.8785714285714286</v>
      </c>
      <c r="V80" s="31">
        <v>2.86</v>
      </c>
      <c r="W80" s="31">
        <f t="shared" si="4"/>
        <v>2.5999999999999996</v>
      </c>
      <c r="X80" s="31">
        <f t="shared" si="5"/>
        <v>2.3833333333333333</v>
      </c>
      <c r="Y80" s="31">
        <f t="shared" si="6"/>
        <v>2.1999999999999997</v>
      </c>
      <c r="Z80" s="31">
        <f t="shared" si="7"/>
        <v>2.0428571428571427</v>
      </c>
      <c r="AA80" s="22"/>
      <c r="AB80" s="22"/>
      <c r="AC80" s="22"/>
      <c r="AD80" s="22">
        <v>23</v>
      </c>
      <c r="AE80" s="22" t="s">
        <v>122</v>
      </c>
      <c r="AF80" s="31">
        <v>4.9400000000000004</v>
      </c>
      <c r="AG80" s="31">
        <v>4.4909090909090912</v>
      </c>
      <c r="AH80" s="31">
        <v>4.1166666666666671</v>
      </c>
      <c r="AI80" s="31">
        <v>3.8000000000000003</v>
      </c>
      <c r="AJ80" s="31">
        <v>3.5285714285714289</v>
      </c>
      <c r="AK80" s="31">
        <v>2.6</v>
      </c>
      <c r="AL80" s="31">
        <v>2.3636363636363633</v>
      </c>
      <c r="AM80" s="31">
        <v>2.166666666666667</v>
      </c>
      <c r="AN80" s="31">
        <v>2</v>
      </c>
      <c r="AO80" s="31">
        <v>1.8571428571428574</v>
      </c>
      <c r="AP80" s="22"/>
      <c r="AQ80" s="22"/>
      <c r="AR80" s="22"/>
      <c r="AS80" s="22"/>
      <c r="AT80" s="22"/>
      <c r="AU80" s="22"/>
      <c r="AV80" s="22"/>
      <c r="AW80" s="22"/>
    </row>
    <row r="81" spans="3:49" x14ac:dyDescent="0.2">
      <c r="C81" s="7"/>
      <c r="D81" s="7"/>
      <c r="E81" s="7"/>
      <c r="F81" s="7"/>
      <c r="G81" s="7"/>
      <c r="N81" s="22"/>
      <c r="O81" s="22">
        <v>23</v>
      </c>
      <c r="P81" s="23" t="s">
        <v>51</v>
      </c>
      <c r="Q81" s="31">
        <v>5.43</v>
      </c>
      <c r="R81" s="31">
        <f t="shared" si="0"/>
        <v>4.9363636363636356</v>
      </c>
      <c r="S81" s="31">
        <f t="shared" si="1"/>
        <v>4.5250000000000004</v>
      </c>
      <c r="T81" s="31">
        <f t="shared" si="2"/>
        <v>4.1769230769230763</v>
      </c>
      <c r="U81" s="31">
        <f t="shared" si="3"/>
        <v>3.8785714285714286</v>
      </c>
      <c r="V81" s="31">
        <v>2.86</v>
      </c>
      <c r="W81" s="31">
        <f t="shared" si="4"/>
        <v>2.5999999999999996</v>
      </c>
      <c r="X81" s="31">
        <f t="shared" si="5"/>
        <v>2.3833333333333333</v>
      </c>
      <c r="Y81" s="31">
        <f t="shared" si="6"/>
        <v>2.1999999999999997</v>
      </c>
      <c r="Z81" s="31">
        <f t="shared" si="7"/>
        <v>2.0428571428571427</v>
      </c>
      <c r="AA81" s="22"/>
      <c r="AB81" s="22"/>
      <c r="AC81" s="22"/>
      <c r="AD81" s="22">
        <v>24</v>
      </c>
      <c r="AE81" s="22" t="s">
        <v>54</v>
      </c>
      <c r="AF81" s="31">
        <v>6.39</v>
      </c>
      <c r="AG81" s="31">
        <v>5.8090909090909086</v>
      </c>
      <c r="AH81" s="31">
        <v>5.3250000000000002</v>
      </c>
      <c r="AI81" s="31">
        <v>4.9153846153846148</v>
      </c>
      <c r="AJ81" s="31">
        <v>4.5642857142857141</v>
      </c>
      <c r="AK81" s="31">
        <v>3.36</v>
      </c>
      <c r="AL81" s="31">
        <v>3.0545454545454542</v>
      </c>
      <c r="AM81" s="31">
        <v>2.8</v>
      </c>
      <c r="AN81" s="31">
        <v>2.5846153846153843</v>
      </c>
      <c r="AO81" s="31">
        <v>2.4</v>
      </c>
      <c r="AP81" s="22"/>
      <c r="AQ81" s="22"/>
      <c r="AR81" s="22"/>
      <c r="AS81" s="22"/>
      <c r="AT81" s="22"/>
      <c r="AU81" s="22"/>
      <c r="AV81" s="22"/>
      <c r="AW81" s="22"/>
    </row>
    <row r="82" spans="3:49" x14ac:dyDescent="0.2">
      <c r="C82" s="7"/>
      <c r="D82" s="7"/>
      <c r="E82" s="7"/>
      <c r="F82" s="7"/>
      <c r="G82" s="7"/>
      <c r="N82" s="22"/>
      <c r="O82" s="22">
        <v>24</v>
      </c>
      <c r="P82" s="23" t="s">
        <v>52</v>
      </c>
      <c r="Q82" s="31">
        <v>4.9400000000000004</v>
      </c>
      <c r="R82" s="31">
        <f t="shared" si="0"/>
        <v>4.4909090909090912</v>
      </c>
      <c r="S82" s="31">
        <f t="shared" si="1"/>
        <v>4.1166666666666671</v>
      </c>
      <c r="T82" s="31">
        <f t="shared" si="2"/>
        <v>3.8000000000000003</v>
      </c>
      <c r="U82" s="31">
        <f t="shared" si="3"/>
        <v>3.5285714285714289</v>
      </c>
      <c r="V82" s="31">
        <v>2.6</v>
      </c>
      <c r="W82" s="31">
        <f t="shared" si="4"/>
        <v>2.3636363636363633</v>
      </c>
      <c r="X82" s="31">
        <f t="shared" si="5"/>
        <v>2.166666666666667</v>
      </c>
      <c r="Y82" s="31">
        <f t="shared" si="6"/>
        <v>2</v>
      </c>
      <c r="Z82" s="31">
        <f t="shared" si="7"/>
        <v>1.8571428571428574</v>
      </c>
      <c r="AA82" s="22"/>
      <c r="AB82" s="22"/>
      <c r="AC82" s="22"/>
      <c r="AD82" s="22">
        <v>25</v>
      </c>
      <c r="AE82" s="22" t="s">
        <v>77</v>
      </c>
      <c r="AF82" s="31">
        <v>5.43</v>
      </c>
      <c r="AG82" s="31">
        <v>4.9363636363636356</v>
      </c>
      <c r="AH82" s="31">
        <v>4.5250000000000004</v>
      </c>
      <c r="AI82" s="31">
        <v>4.1769230769230763</v>
      </c>
      <c r="AJ82" s="31">
        <v>3.8785714285714286</v>
      </c>
      <c r="AK82" s="31">
        <v>2.86</v>
      </c>
      <c r="AL82" s="31">
        <v>2.5999999999999996</v>
      </c>
      <c r="AM82" s="31">
        <v>2.3833333333333333</v>
      </c>
      <c r="AN82" s="31">
        <v>2.1999999999999997</v>
      </c>
      <c r="AO82" s="31">
        <v>2.0428571428571427</v>
      </c>
      <c r="AP82" s="22"/>
      <c r="AQ82" s="22"/>
      <c r="AR82" s="22"/>
      <c r="AS82" s="22"/>
      <c r="AT82" s="22"/>
      <c r="AU82" s="22"/>
      <c r="AV82" s="22"/>
      <c r="AW82" s="22"/>
    </row>
    <row r="83" spans="3:49" x14ac:dyDescent="0.2">
      <c r="C83" s="7"/>
      <c r="D83" s="7"/>
      <c r="E83" s="7"/>
      <c r="F83" s="7"/>
      <c r="G83" s="7"/>
      <c r="N83" s="22"/>
      <c r="O83" s="22">
        <v>25</v>
      </c>
      <c r="P83" s="23" t="s">
        <v>53</v>
      </c>
      <c r="Q83" s="31">
        <v>5.43</v>
      </c>
      <c r="R83" s="31">
        <f t="shared" si="0"/>
        <v>4.9363636363636356</v>
      </c>
      <c r="S83" s="31">
        <f t="shared" si="1"/>
        <v>4.5250000000000004</v>
      </c>
      <c r="T83" s="31">
        <f t="shared" si="2"/>
        <v>4.1769230769230763</v>
      </c>
      <c r="U83" s="31">
        <f t="shared" si="3"/>
        <v>3.8785714285714286</v>
      </c>
      <c r="V83" s="31">
        <v>2.86</v>
      </c>
      <c r="W83" s="31">
        <f t="shared" si="4"/>
        <v>2.5999999999999996</v>
      </c>
      <c r="X83" s="31">
        <f t="shared" si="5"/>
        <v>2.3833333333333333</v>
      </c>
      <c r="Y83" s="31">
        <f t="shared" si="6"/>
        <v>2.1999999999999997</v>
      </c>
      <c r="Z83" s="31">
        <f t="shared" si="7"/>
        <v>2.0428571428571427</v>
      </c>
      <c r="AA83" s="22"/>
      <c r="AB83" s="22"/>
      <c r="AC83" s="22"/>
      <c r="AD83" s="22">
        <v>26</v>
      </c>
      <c r="AE83" s="22" t="s">
        <v>45</v>
      </c>
      <c r="AF83" s="31">
        <v>4.9400000000000004</v>
      </c>
      <c r="AG83" s="31">
        <v>4.4909090909090912</v>
      </c>
      <c r="AH83" s="31">
        <v>4.1166666666666671</v>
      </c>
      <c r="AI83" s="31">
        <v>3.8000000000000003</v>
      </c>
      <c r="AJ83" s="31">
        <v>3.5285714285714289</v>
      </c>
      <c r="AK83" s="31">
        <v>2.6</v>
      </c>
      <c r="AL83" s="31">
        <v>2.3636363636363633</v>
      </c>
      <c r="AM83" s="31">
        <v>2.166666666666667</v>
      </c>
      <c r="AN83" s="31">
        <v>2</v>
      </c>
      <c r="AO83" s="31">
        <v>1.8571428571428574</v>
      </c>
      <c r="AP83" s="22"/>
      <c r="AQ83" s="22"/>
      <c r="AR83" s="22"/>
      <c r="AS83" s="22"/>
      <c r="AT83" s="22"/>
      <c r="AU83" s="22"/>
      <c r="AV83" s="22"/>
      <c r="AW83" s="22"/>
    </row>
    <row r="84" spans="3:49" x14ac:dyDescent="0.2">
      <c r="C84" s="7"/>
      <c r="D84" s="7"/>
      <c r="E84" s="7"/>
      <c r="F84" s="7"/>
      <c r="G84" s="7"/>
      <c r="N84" s="22"/>
      <c r="O84" s="22">
        <v>26</v>
      </c>
      <c r="P84" s="23" t="s">
        <v>54</v>
      </c>
      <c r="Q84" s="31">
        <v>6.39</v>
      </c>
      <c r="R84" s="31">
        <f t="shared" si="0"/>
        <v>5.8090909090909086</v>
      </c>
      <c r="S84" s="31">
        <f t="shared" si="1"/>
        <v>5.3250000000000002</v>
      </c>
      <c r="T84" s="31">
        <f t="shared" si="2"/>
        <v>4.9153846153846148</v>
      </c>
      <c r="U84" s="31">
        <f t="shared" si="3"/>
        <v>4.5642857142857141</v>
      </c>
      <c r="V84" s="31">
        <v>3.36</v>
      </c>
      <c r="W84" s="31">
        <f t="shared" si="4"/>
        <v>3.0545454545454542</v>
      </c>
      <c r="X84" s="31">
        <f t="shared" si="5"/>
        <v>2.8</v>
      </c>
      <c r="Y84" s="31">
        <f t="shared" si="6"/>
        <v>2.5846153846153843</v>
      </c>
      <c r="Z84" s="31">
        <f t="shared" si="7"/>
        <v>2.4</v>
      </c>
      <c r="AA84" s="22"/>
      <c r="AB84" s="22"/>
      <c r="AC84" s="22"/>
      <c r="AD84" s="22">
        <v>27</v>
      </c>
      <c r="AE84" s="22" t="s">
        <v>134</v>
      </c>
      <c r="AF84" s="31">
        <v>4.34</v>
      </c>
      <c r="AG84" s="31">
        <v>3.9454545454545449</v>
      </c>
      <c r="AH84" s="31">
        <v>3.6166666666666667</v>
      </c>
      <c r="AI84" s="31">
        <v>3.3384615384615381</v>
      </c>
      <c r="AJ84" s="31">
        <v>3.1</v>
      </c>
      <c r="AK84" s="31">
        <v>2.29</v>
      </c>
      <c r="AL84" s="31">
        <v>2.0818181818181816</v>
      </c>
      <c r="AM84" s="31">
        <v>1.9083333333333334</v>
      </c>
      <c r="AN84" s="31">
        <v>1.7615384615384615</v>
      </c>
      <c r="AO84" s="31">
        <v>1.6357142857142859</v>
      </c>
      <c r="AP84" s="22"/>
      <c r="AQ84" s="22"/>
      <c r="AR84" s="22"/>
      <c r="AS84" s="22"/>
      <c r="AT84" s="22"/>
      <c r="AU84" s="22"/>
      <c r="AV84" s="22"/>
      <c r="AW84" s="22"/>
    </row>
    <row r="85" spans="3:49" x14ac:dyDescent="0.2">
      <c r="C85" s="7"/>
      <c r="D85" s="7"/>
      <c r="E85" s="7"/>
      <c r="F85" s="7"/>
      <c r="G85" s="7"/>
      <c r="N85" s="22"/>
      <c r="O85" s="22">
        <v>27</v>
      </c>
      <c r="P85" s="23" t="s">
        <v>55</v>
      </c>
      <c r="Q85" s="31">
        <v>5.43</v>
      </c>
      <c r="R85" s="31">
        <f t="shared" si="0"/>
        <v>4.9363636363636356</v>
      </c>
      <c r="S85" s="31">
        <f t="shared" si="1"/>
        <v>4.5250000000000004</v>
      </c>
      <c r="T85" s="31">
        <f t="shared" si="2"/>
        <v>4.1769230769230763</v>
      </c>
      <c r="U85" s="31">
        <f t="shared" si="3"/>
        <v>3.8785714285714286</v>
      </c>
      <c r="V85" s="31">
        <v>2.86</v>
      </c>
      <c r="W85" s="31">
        <f t="shared" si="4"/>
        <v>2.5999999999999996</v>
      </c>
      <c r="X85" s="31">
        <f t="shared" si="5"/>
        <v>2.3833333333333333</v>
      </c>
      <c r="Y85" s="31">
        <f t="shared" si="6"/>
        <v>2.1999999999999997</v>
      </c>
      <c r="Z85" s="31">
        <f t="shared" si="7"/>
        <v>2.0428571428571427</v>
      </c>
      <c r="AA85" s="22"/>
      <c r="AB85" s="22"/>
      <c r="AC85" s="22"/>
      <c r="AD85" s="22">
        <v>28</v>
      </c>
      <c r="AE85" s="22" t="s">
        <v>48</v>
      </c>
      <c r="AF85" s="31">
        <v>4.34</v>
      </c>
      <c r="AG85" s="31">
        <v>3.9454545454545449</v>
      </c>
      <c r="AH85" s="31">
        <v>3.6166666666666667</v>
      </c>
      <c r="AI85" s="31">
        <v>3.3384615384615381</v>
      </c>
      <c r="AJ85" s="31">
        <v>3.1</v>
      </c>
      <c r="AK85" s="31">
        <v>2.29</v>
      </c>
      <c r="AL85" s="31">
        <v>2.0818181818181816</v>
      </c>
      <c r="AM85" s="31">
        <v>1.9083333333333334</v>
      </c>
      <c r="AN85" s="31">
        <v>1.7615384615384615</v>
      </c>
      <c r="AO85" s="31">
        <v>1.6357142857142859</v>
      </c>
      <c r="AP85" s="22"/>
      <c r="AQ85" s="22"/>
      <c r="AR85" s="22"/>
      <c r="AS85" s="22"/>
      <c r="AT85" s="22"/>
      <c r="AU85" s="22"/>
      <c r="AV85" s="22"/>
      <c r="AW85" s="22"/>
    </row>
    <row r="86" spans="3:49" x14ac:dyDescent="0.2">
      <c r="C86" s="7"/>
      <c r="D86" s="7"/>
      <c r="E86" s="7"/>
      <c r="F86" s="7"/>
      <c r="G86" s="7"/>
      <c r="N86" s="22"/>
      <c r="O86" s="22">
        <v>28</v>
      </c>
      <c r="P86" s="23" t="s">
        <v>56</v>
      </c>
      <c r="Q86" s="31">
        <v>6.03</v>
      </c>
      <c r="R86" s="31">
        <f t="shared" si="0"/>
        <v>5.4818181818181815</v>
      </c>
      <c r="S86" s="31">
        <f t="shared" si="1"/>
        <v>5.0250000000000004</v>
      </c>
      <c r="T86" s="31">
        <f t="shared" si="2"/>
        <v>4.6384615384615389</v>
      </c>
      <c r="U86" s="31">
        <f t="shared" si="3"/>
        <v>4.3071428571428578</v>
      </c>
      <c r="V86" s="31">
        <v>3.17</v>
      </c>
      <c r="W86" s="31">
        <f t="shared" si="4"/>
        <v>2.8818181818181814</v>
      </c>
      <c r="X86" s="31">
        <f t="shared" si="5"/>
        <v>2.6416666666666666</v>
      </c>
      <c r="Y86" s="31">
        <f t="shared" si="6"/>
        <v>2.4384615384615382</v>
      </c>
      <c r="Z86" s="31">
        <f t="shared" si="7"/>
        <v>2.2642857142857142</v>
      </c>
      <c r="AA86" s="22"/>
      <c r="AB86" s="22"/>
      <c r="AC86" s="22"/>
      <c r="AD86" s="22">
        <v>29</v>
      </c>
      <c r="AE86" s="22" t="s">
        <v>143</v>
      </c>
      <c r="AF86" s="31">
        <v>3.34</v>
      </c>
      <c r="AG86" s="31">
        <v>3.0363636363636362</v>
      </c>
      <c r="AH86" s="31">
        <v>2.7833333333333332</v>
      </c>
      <c r="AI86" s="31">
        <v>2.569230769230769</v>
      </c>
      <c r="AJ86" s="31">
        <v>2.3857142857142857</v>
      </c>
      <c r="AK86" s="31">
        <v>1.76</v>
      </c>
      <c r="AL86" s="31">
        <v>1.5999999999999999</v>
      </c>
      <c r="AM86" s="31">
        <v>1.4666666666666668</v>
      </c>
      <c r="AN86" s="31">
        <v>1.3538461538461537</v>
      </c>
      <c r="AO86" s="31">
        <v>1.2571428571428573</v>
      </c>
      <c r="AP86" s="22"/>
      <c r="AQ86" s="22"/>
      <c r="AR86" s="22"/>
      <c r="AS86" s="22"/>
      <c r="AT86" s="22"/>
      <c r="AU86" s="22"/>
      <c r="AV86" s="22"/>
      <c r="AW86" s="22"/>
    </row>
    <row r="87" spans="3:49" x14ac:dyDescent="0.2">
      <c r="C87" s="7"/>
      <c r="D87" s="7"/>
      <c r="E87" s="7"/>
      <c r="F87" s="7"/>
      <c r="G87" s="7"/>
      <c r="N87" s="22"/>
      <c r="O87" s="22">
        <v>29</v>
      </c>
      <c r="P87" s="23" t="s">
        <v>57</v>
      </c>
      <c r="Q87" s="31">
        <v>4.9400000000000004</v>
      </c>
      <c r="R87" s="31">
        <f t="shared" si="0"/>
        <v>4.4909090909090912</v>
      </c>
      <c r="S87" s="31">
        <f t="shared" si="1"/>
        <v>4.1166666666666671</v>
      </c>
      <c r="T87" s="31">
        <f t="shared" si="2"/>
        <v>3.8000000000000003</v>
      </c>
      <c r="U87" s="31">
        <f t="shared" si="3"/>
        <v>3.5285714285714289</v>
      </c>
      <c r="V87" s="31">
        <v>2.6</v>
      </c>
      <c r="W87" s="31">
        <f t="shared" si="4"/>
        <v>2.3636363636363633</v>
      </c>
      <c r="X87" s="31">
        <f t="shared" si="5"/>
        <v>2.166666666666667</v>
      </c>
      <c r="Y87" s="31">
        <f t="shared" si="6"/>
        <v>2</v>
      </c>
      <c r="Z87" s="31">
        <f t="shared" si="7"/>
        <v>1.8571428571428574</v>
      </c>
      <c r="AA87" s="22"/>
      <c r="AB87" s="22"/>
      <c r="AC87" s="22"/>
      <c r="AD87" s="22">
        <v>30</v>
      </c>
      <c r="AE87" s="22" t="s">
        <v>126</v>
      </c>
      <c r="AF87" s="31">
        <v>5.43</v>
      </c>
      <c r="AG87" s="31">
        <v>4.9363636363636356</v>
      </c>
      <c r="AH87" s="31">
        <v>4.5250000000000004</v>
      </c>
      <c r="AI87" s="31">
        <v>4.1769230769230763</v>
      </c>
      <c r="AJ87" s="31">
        <v>3.8785714285714286</v>
      </c>
      <c r="AK87" s="31">
        <v>2.86</v>
      </c>
      <c r="AL87" s="31">
        <v>2.5999999999999996</v>
      </c>
      <c r="AM87" s="31">
        <v>2.3833333333333333</v>
      </c>
      <c r="AN87" s="31">
        <v>2.1999999999999997</v>
      </c>
      <c r="AO87" s="31">
        <v>2.0428571428571427</v>
      </c>
      <c r="AP87" s="22"/>
      <c r="AQ87" s="22"/>
      <c r="AR87" s="22"/>
      <c r="AS87" s="22"/>
      <c r="AT87" s="22"/>
      <c r="AU87" s="22"/>
      <c r="AV87" s="22"/>
      <c r="AW87" s="22"/>
    </row>
    <row r="88" spans="3:49" x14ac:dyDescent="0.2">
      <c r="C88" s="7"/>
      <c r="D88" s="7"/>
      <c r="E88" s="7"/>
      <c r="F88" s="7"/>
      <c r="G88" s="7"/>
      <c r="N88" s="22"/>
      <c r="O88" s="22">
        <v>30</v>
      </c>
      <c r="P88" s="23" t="s">
        <v>58</v>
      </c>
      <c r="Q88" s="31">
        <v>5.43</v>
      </c>
      <c r="R88" s="31">
        <f t="shared" si="0"/>
        <v>4.9363636363636356</v>
      </c>
      <c r="S88" s="31">
        <f t="shared" si="1"/>
        <v>4.5250000000000004</v>
      </c>
      <c r="T88" s="31">
        <f t="shared" si="2"/>
        <v>4.1769230769230763</v>
      </c>
      <c r="U88" s="31">
        <f t="shared" si="3"/>
        <v>3.8785714285714286</v>
      </c>
      <c r="V88" s="31">
        <v>2.86</v>
      </c>
      <c r="W88" s="31">
        <f t="shared" si="4"/>
        <v>2.5999999999999996</v>
      </c>
      <c r="X88" s="31">
        <f t="shared" si="5"/>
        <v>2.3833333333333333</v>
      </c>
      <c r="Y88" s="31">
        <f t="shared" si="6"/>
        <v>2.1999999999999997</v>
      </c>
      <c r="Z88" s="31">
        <f t="shared" si="7"/>
        <v>2.0428571428571427</v>
      </c>
      <c r="AA88" s="22"/>
      <c r="AB88" s="22"/>
      <c r="AC88" s="22"/>
      <c r="AD88" s="22">
        <v>31</v>
      </c>
      <c r="AE88" s="22" t="s">
        <v>88</v>
      </c>
      <c r="AF88" s="31">
        <v>7.54</v>
      </c>
      <c r="AG88" s="31">
        <v>6.8545454545454536</v>
      </c>
      <c r="AH88" s="31">
        <v>6.2833333333333332</v>
      </c>
      <c r="AI88" s="31">
        <v>5.8</v>
      </c>
      <c r="AJ88" s="31">
        <v>5.3857142857142861</v>
      </c>
      <c r="AK88" s="31">
        <v>3.97</v>
      </c>
      <c r="AL88" s="31">
        <v>3.6090909090909089</v>
      </c>
      <c r="AM88" s="31">
        <v>3.3083333333333336</v>
      </c>
      <c r="AN88" s="31">
        <v>3.0538461538461541</v>
      </c>
      <c r="AO88" s="31">
        <v>2.8357142857142859</v>
      </c>
      <c r="AP88" s="22"/>
      <c r="AQ88" s="22"/>
      <c r="AR88" s="22"/>
      <c r="AS88" s="22"/>
      <c r="AT88" s="22"/>
      <c r="AU88" s="22"/>
      <c r="AV88" s="22"/>
      <c r="AW88" s="22"/>
    </row>
    <row r="89" spans="3:49" x14ac:dyDescent="0.2">
      <c r="C89" s="7"/>
      <c r="D89" s="7"/>
      <c r="E89" s="7"/>
      <c r="F89" s="7"/>
      <c r="G89" s="7"/>
      <c r="N89" s="22"/>
      <c r="O89" s="22">
        <v>31</v>
      </c>
      <c r="P89" s="23" t="s">
        <v>59</v>
      </c>
      <c r="Q89" s="31">
        <v>6.03</v>
      </c>
      <c r="R89" s="31">
        <f t="shared" si="0"/>
        <v>5.4818181818181815</v>
      </c>
      <c r="S89" s="31">
        <f t="shared" si="1"/>
        <v>5.0250000000000004</v>
      </c>
      <c r="T89" s="31">
        <f t="shared" si="2"/>
        <v>4.6384615384615389</v>
      </c>
      <c r="U89" s="31">
        <f t="shared" si="3"/>
        <v>4.3071428571428578</v>
      </c>
      <c r="V89" s="31">
        <v>3.17</v>
      </c>
      <c r="W89" s="31">
        <f t="shared" si="4"/>
        <v>2.8818181818181814</v>
      </c>
      <c r="X89" s="31">
        <f t="shared" si="5"/>
        <v>2.6416666666666666</v>
      </c>
      <c r="Y89" s="31">
        <f t="shared" si="6"/>
        <v>2.4384615384615382</v>
      </c>
      <c r="Z89" s="31">
        <f t="shared" si="7"/>
        <v>2.2642857142857142</v>
      </c>
      <c r="AA89" s="22"/>
      <c r="AB89" s="22"/>
      <c r="AC89" s="22"/>
      <c r="AD89" s="22">
        <v>32</v>
      </c>
      <c r="AE89" s="22" t="s">
        <v>121</v>
      </c>
      <c r="AF89" s="31">
        <v>6.39</v>
      </c>
      <c r="AG89" s="31">
        <v>5.8090909090909086</v>
      </c>
      <c r="AH89" s="31">
        <v>5.3250000000000002</v>
      </c>
      <c r="AI89" s="31">
        <v>4.9153846153846148</v>
      </c>
      <c r="AJ89" s="31">
        <v>4.5642857142857141</v>
      </c>
      <c r="AK89" s="31">
        <v>3.36</v>
      </c>
      <c r="AL89" s="31">
        <v>3.0545454545454542</v>
      </c>
      <c r="AM89" s="31">
        <v>2.8</v>
      </c>
      <c r="AN89" s="31">
        <v>2.5846153846153843</v>
      </c>
      <c r="AO89" s="31">
        <v>2.4</v>
      </c>
      <c r="AP89" s="22"/>
      <c r="AQ89" s="22"/>
      <c r="AR89" s="22"/>
      <c r="AS89" s="22"/>
      <c r="AT89" s="22"/>
      <c r="AU89" s="22"/>
      <c r="AV89" s="22"/>
      <c r="AW89" s="22"/>
    </row>
    <row r="90" spans="3:49" x14ac:dyDescent="0.2">
      <c r="C90" s="7"/>
      <c r="D90" s="7"/>
      <c r="E90" s="7"/>
      <c r="F90" s="7"/>
      <c r="G90" s="7"/>
      <c r="N90" s="22"/>
      <c r="O90" s="22">
        <v>32</v>
      </c>
      <c r="P90" s="23" t="s">
        <v>60</v>
      </c>
      <c r="Q90" s="31">
        <v>3.66</v>
      </c>
      <c r="R90" s="31">
        <f t="shared" si="0"/>
        <v>3.3272727272727272</v>
      </c>
      <c r="S90" s="31">
        <f t="shared" si="1"/>
        <v>3.0500000000000003</v>
      </c>
      <c r="T90" s="31">
        <f t="shared" si="2"/>
        <v>2.8153846153846156</v>
      </c>
      <c r="U90" s="31">
        <f t="shared" si="3"/>
        <v>2.6142857142857148</v>
      </c>
      <c r="V90" s="31">
        <v>1.92</v>
      </c>
      <c r="W90" s="31">
        <f t="shared" si="4"/>
        <v>1.7454545454545451</v>
      </c>
      <c r="X90" s="31">
        <f t="shared" si="5"/>
        <v>1.6</v>
      </c>
      <c r="Y90" s="31">
        <f t="shared" si="6"/>
        <v>1.4769230769230768</v>
      </c>
      <c r="Z90" s="31">
        <f t="shared" si="7"/>
        <v>1.3714285714285714</v>
      </c>
      <c r="AA90" s="22"/>
      <c r="AB90" s="22"/>
      <c r="AC90" s="22"/>
      <c r="AD90" s="22">
        <v>33</v>
      </c>
      <c r="AE90" s="22" t="s">
        <v>57</v>
      </c>
      <c r="AF90" s="31">
        <v>4.9400000000000004</v>
      </c>
      <c r="AG90" s="31">
        <v>4.4909090909090912</v>
      </c>
      <c r="AH90" s="31">
        <v>4.1166666666666671</v>
      </c>
      <c r="AI90" s="31">
        <v>3.8000000000000003</v>
      </c>
      <c r="AJ90" s="31">
        <v>3.5285714285714289</v>
      </c>
      <c r="AK90" s="31">
        <v>2.6</v>
      </c>
      <c r="AL90" s="31">
        <v>2.3636363636363633</v>
      </c>
      <c r="AM90" s="31">
        <v>2.166666666666667</v>
      </c>
      <c r="AN90" s="31">
        <v>2</v>
      </c>
      <c r="AO90" s="31">
        <v>1.8571428571428574</v>
      </c>
      <c r="AP90" s="22"/>
      <c r="AQ90" s="22"/>
      <c r="AR90" s="22"/>
      <c r="AS90" s="22"/>
      <c r="AT90" s="22"/>
      <c r="AU90" s="22"/>
      <c r="AV90" s="22"/>
      <c r="AW90" s="22"/>
    </row>
    <row r="91" spans="3:49" x14ac:dyDescent="0.2">
      <c r="C91" s="7"/>
      <c r="D91" s="7"/>
      <c r="E91" s="7"/>
      <c r="F91" s="7"/>
      <c r="G91" s="7"/>
      <c r="N91" s="22"/>
      <c r="O91" s="22">
        <v>33</v>
      </c>
      <c r="P91" s="23" t="s">
        <v>61</v>
      </c>
      <c r="Q91" s="31">
        <v>3.66</v>
      </c>
      <c r="R91" s="31">
        <f t="shared" si="0"/>
        <v>3.3272727272727272</v>
      </c>
      <c r="S91" s="31">
        <f t="shared" si="1"/>
        <v>3.0500000000000003</v>
      </c>
      <c r="T91" s="31">
        <f t="shared" si="2"/>
        <v>2.8153846153846156</v>
      </c>
      <c r="U91" s="31">
        <f t="shared" si="3"/>
        <v>2.6142857142857148</v>
      </c>
      <c r="V91" s="31">
        <v>1.92</v>
      </c>
      <c r="W91" s="31">
        <f t="shared" si="4"/>
        <v>1.7454545454545451</v>
      </c>
      <c r="X91" s="31">
        <f t="shared" si="5"/>
        <v>1.6</v>
      </c>
      <c r="Y91" s="31">
        <f t="shared" si="6"/>
        <v>1.4769230769230768</v>
      </c>
      <c r="Z91" s="31">
        <f t="shared" si="7"/>
        <v>1.3714285714285714</v>
      </c>
      <c r="AA91" s="22"/>
      <c r="AB91" s="22"/>
      <c r="AC91" s="22"/>
      <c r="AD91" s="22">
        <v>34</v>
      </c>
      <c r="AE91" s="22" t="s">
        <v>46</v>
      </c>
      <c r="AF91" s="31">
        <v>4.9400000000000004</v>
      </c>
      <c r="AG91" s="31">
        <v>4.4909090909090912</v>
      </c>
      <c r="AH91" s="31">
        <v>4.1166666666666671</v>
      </c>
      <c r="AI91" s="31">
        <v>3.8000000000000003</v>
      </c>
      <c r="AJ91" s="31">
        <v>3.5285714285714289</v>
      </c>
      <c r="AK91" s="31">
        <v>2.6</v>
      </c>
      <c r="AL91" s="31">
        <v>2.3636363636363633</v>
      </c>
      <c r="AM91" s="31">
        <v>2.166666666666667</v>
      </c>
      <c r="AN91" s="31">
        <v>2</v>
      </c>
      <c r="AO91" s="31">
        <v>1.8571428571428574</v>
      </c>
      <c r="AP91" s="22"/>
      <c r="AQ91" s="22"/>
      <c r="AR91" s="22"/>
      <c r="AS91" s="22"/>
      <c r="AT91" s="22"/>
      <c r="AU91" s="22"/>
      <c r="AV91" s="22"/>
      <c r="AW91" s="22"/>
    </row>
    <row r="92" spans="3:49" x14ac:dyDescent="0.2">
      <c r="C92" s="7"/>
      <c r="D92" s="7"/>
      <c r="E92" s="7"/>
      <c r="F92" s="7"/>
      <c r="G92" s="7"/>
      <c r="N92" s="22"/>
      <c r="O92" s="22">
        <v>34</v>
      </c>
      <c r="P92" s="23" t="s">
        <v>62</v>
      </c>
      <c r="Q92" s="31">
        <v>5.43</v>
      </c>
      <c r="R92" s="31">
        <f t="shared" si="0"/>
        <v>4.9363636363636356</v>
      </c>
      <c r="S92" s="31">
        <f t="shared" si="1"/>
        <v>4.5250000000000004</v>
      </c>
      <c r="T92" s="31">
        <f t="shared" si="2"/>
        <v>4.1769230769230763</v>
      </c>
      <c r="U92" s="31">
        <f t="shared" si="3"/>
        <v>3.8785714285714286</v>
      </c>
      <c r="V92" s="31">
        <v>2.86</v>
      </c>
      <c r="W92" s="31">
        <f t="shared" si="4"/>
        <v>2.5999999999999996</v>
      </c>
      <c r="X92" s="31">
        <f t="shared" si="5"/>
        <v>2.3833333333333333</v>
      </c>
      <c r="Y92" s="31">
        <f t="shared" si="6"/>
        <v>2.1999999999999997</v>
      </c>
      <c r="Z92" s="31">
        <f t="shared" si="7"/>
        <v>2.0428571428571427</v>
      </c>
      <c r="AA92" s="22"/>
      <c r="AB92" s="22"/>
      <c r="AC92" s="22"/>
      <c r="AD92" s="22">
        <v>35</v>
      </c>
      <c r="AE92" s="22" t="s">
        <v>98</v>
      </c>
      <c r="AF92" s="31">
        <v>6.39</v>
      </c>
      <c r="AG92" s="31">
        <v>5.8090909090909086</v>
      </c>
      <c r="AH92" s="31">
        <v>5.3250000000000002</v>
      </c>
      <c r="AI92" s="31">
        <v>4.9153846153846148</v>
      </c>
      <c r="AJ92" s="31">
        <v>4.5642857142857141</v>
      </c>
      <c r="AK92" s="31">
        <v>3.36</v>
      </c>
      <c r="AL92" s="31">
        <v>3.0545454545454542</v>
      </c>
      <c r="AM92" s="31">
        <v>2.8</v>
      </c>
      <c r="AN92" s="31">
        <v>2.5846153846153843</v>
      </c>
      <c r="AO92" s="31">
        <v>2.4</v>
      </c>
      <c r="AP92" s="22"/>
      <c r="AQ92" s="22"/>
      <c r="AR92" s="22"/>
      <c r="AS92" s="22"/>
      <c r="AT92" s="22"/>
      <c r="AU92" s="22"/>
      <c r="AV92" s="22"/>
      <c r="AW92" s="22"/>
    </row>
    <row r="93" spans="3:49" x14ac:dyDescent="0.2">
      <c r="C93" s="7"/>
      <c r="D93" s="7"/>
      <c r="E93" s="7"/>
      <c r="F93" s="7"/>
      <c r="G93" s="7"/>
      <c r="N93" s="22"/>
      <c r="O93" s="22">
        <v>35</v>
      </c>
      <c r="P93" s="23" t="s">
        <v>63</v>
      </c>
      <c r="Q93" s="31">
        <v>5.81</v>
      </c>
      <c r="R93" s="31">
        <f t="shared" si="0"/>
        <v>5.2818181818181813</v>
      </c>
      <c r="S93" s="31">
        <f t="shared" si="1"/>
        <v>4.8416666666666668</v>
      </c>
      <c r="T93" s="31">
        <f t="shared" si="2"/>
        <v>4.4692307692307685</v>
      </c>
      <c r="U93" s="31">
        <f t="shared" si="3"/>
        <v>4.1500000000000004</v>
      </c>
      <c r="V93" s="31">
        <v>3.06</v>
      </c>
      <c r="W93" s="31">
        <f t="shared" si="4"/>
        <v>2.7818181818181817</v>
      </c>
      <c r="X93" s="31">
        <f t="shared" si="5"/>
        <v>2.5500000000000003</v>
      </c>
      <c r="Y93" s="31">
        <f t="shared" si="6"/>
        <v>2.3538461538461539</v>
      </c>
      <c r="Z93" s="31">
        <f t="shared" si="7"/>
        <v>2.1857142857142859</v>
      </c>
      <c r="AA93" s="22"/>
      <c r="AB93" s="22"/>
      <c r="AC93" s="22"/>
      <c r="AD93" s="22">
        <v>36</v>
      </c>
      <c r="AE93" s="22" t="s">
        <v>96</v>
      </c>
      <c r="AF93" s="31">
        <v>5.27</v>
      </c>
      <c r="AG93" s="31">
        <v>4.7909090909090901</v>
      </c>
      <c r="AH93" s="31">
        <v>4.3916666666666666</v>
      </c>
      <c r="AI93" s="31">
        <v>4.0538461538461537</v>
      </c>
      <c r="AJ93" s="31">
        <v>3.7642857142857142</v>
      </c>
      <c r="AK93" s="31">
        <v>2.77</v>
      </c>
      <c r="AL93" s="31">
        <v>2.5181818181818181</v>
      </c>
      <c r="AM93" s="31">
        <v>2.3083333333333336</v>
      </c>
      <c r="AN93" s="31">
        <v>2.1307692307692307</v>
      </c>
      <c r="AO93" s="31">
        <v>1.9785714285714286</v>
      </c>
      <c r="AP93" s="22"/>
      <c r="AQ93" s="22"/>
      <c r="AR93" s="22"/>
      <c r="AS93" s="22"/>
      <c r="AT93" s="22"/>
      <c r="AU93" s="22"/>
      <c r="AV93" s="22"/>
      <c r="AW93" s="22"/>
    </row>
    <row r="94" spans="3:49" x14ac:dyDescent="0.2">
      <c r="C94" s="7"/>
      <c r="D94" s="7"/>
      <c r="E94" s="7"/>
      <c r="F94" s="7"/>
      <c r="G94" s="7"/>
      <c r="N94" s="22"/>
      <c r="O94" s="22">
        <v>36</v>
      </c>
      <c r="P94" s="23" t="s">
        <v>64</v>
      </c>
      <c r="Q94" s="31">
        <v>5.43</v>
      </c>
      <c r="R94" s="31">
        <f t="shared" si="0"/>
        <v>4.9363636363636356</v>
      </c>
      <c r="S94" s="31">
        <f t="shared" si="1"/>
        <v>4.5250000000000004</v>
      </c>
      <c r="T94" s="31">
        <f t="shared" si="2"/>
        <v>4.1769230769230763</v>
      </c>
      <c r="U94" s="31">
        <f t="shared" si="3"/>
        <v>3.8785714285714286</v>
      </c>
      <c r="V94" s="31">
        <v>2.86</v>
      </c>
      <c r="W94" s="31">
        <f t="shared" si="4"/>
        <v>2.5999999999999996</v>
      </c>
      <c r="X94" s="31">
        <f t="shared" si="5"/>
        <v>2.3833333333333333</v>
      </c>
      <c r="Y94" s="31">
        <f t="shared" si="6"/>
        <v>2.1999999999999997</v>
      </c>
      <c r="Z94" s="31">
        <f t="shared" si="7"/>
        <v>2.0428571428571427</v>
      </c>
      <c r="AA94" s="22"/>
      <c r="AB94" s="22"/>
      <c r="AC94" s="22"/>
      <c r="AD94" s="22">
        <v>37</v>
      </c>
      <c r="AE94" s="22" t="s">
        <v>97</v>
      </c>
      <c r="AF94" s="31">
        <v>5.6</v>
      </c>
      <c r="AG94" s="31">
        <v>5.0909090909090899</v>
      </c>
      <c r="AH94" s="31">
        <v>4.666666666666667</v>
      </c>
      <c r="AI94" s="31">
        <v>4.3076923076923075</v>
      </c>
      <c r="AJ94" s="31">
        <v>4</v>
      </c>
      <c r="AK94" s="31">
        <v>2.95</v>
      </c>
      <c r="AL94" s="31">
        <v>2.6818181818181817</v>
      </c>
      <c r="AM94" s="31">
        <v>2.4583333333333335</v>
      </c>
      <c r="AN94" s="31">
        <v>2.2692307692307692</v>
      </c>
      <c r="AO94" s="31">
        <v>2.1071428571428572</v>
      </c>
      <c r="AP94" s="22"/>
      <c r="AQ94" s="22"/>
      <c r="AR94" s="22"/>
      <c r="AS94" s="22"/>
      <c r="AT94" s="22"/>
      <c r="AU94" s="22"/>
      <c r="AV94" s="22"/>
      <c r="AW94" s="22"/>
    </row>
    <row r="95" spans="3:49" x14ac:dyDescent="0.2">
      <c r="C95" s="7"/>
      <c r="D95" s="7"/>
      <c r="E95" s="7"/>
      <c r="F95" s="7"/>
      <c r="G95" s="7"/>
      <c r="N95" s="22"/>
      <c r="O95" s="22">
        <v>37</v>
      </c>
      <c r="P95" s="23" t="s">
        <v>65</v>
      </c>
      <c r="Q95" s="31">
        <v>3.53</v>
      </c>
      <c r="R95" s="31">
        <f t="shared" si="0"/>
        <v>3.2090909090909085</v>
      </c>
      <c r="S95" s="31">
        <f t="shared" si="1"/>
        <v>2.9416666666666664</v>
      </c>
      <c r="T95" s="31">
        <f t="shared" si="2"/>
        <v>2.7153846153846151</v>
      </c>
      <c r="U95" s="31">
        <f t="shared" si="3"/>
        <v>2.5214285714285714</v>
      </c>
      <c r="V95" s="31">
        <v>1.86</v>
      </c>
      <c r="W95" s="31">
        <f t="shared" si="4"/>
        <v>1.6909090909090909</v>
      </c>
      <c r="X95" s="31">
        <f t="shared" si="5"/>
        <v>1.55</v>
      </c>
      <c r="Y95" s="31">
        <f t="shared" si="6"/>
        <v>1.4307692307692308</v>
      </c>
      <c r="Z95" s="31">
        <f t="shared" si="7"/>
        <v>1.3285714285714287</v>
      </c>
      <c r="AA95" s="22"/>
      <c r="AB95" s="22"/>
      <c r="AC95" s="22"/>
      <c r="AD95" s="22">
        <v>38</v>
      </c>
      <c r="AE95" s="22" t="s">
        <v>89</v>
      </c>
      <c r="AF95" s="31">
        <v>4.49</v>
      </c>
      <c r="AG95" s="31">
        <v>4.081818181818182</v>
      </c>
      <c r="AH95" s="31">
        <v>3.7416666666666671</v>
      </c>
      <c r="AI95" s="31">
        <v>3.453846153846154</v>
      </c>
      <c r="AJ95" s="31">
        <v>3.2071428571428573</v>
      </c>
      <c r="AK95" s="31">
        <v>2.36</v>
      </c>
      <c r="AL95" s="31">
        <v>2.1454545454545451</v>
      </c>
      <c r="AM95" s="31">
        <v>1.9666666666666666</v>
      </c>
      <c r="AN95" s="31">
        <v>1.8153846153846152</v>
      </c>
      <c r="AO95" s="31">
        <v>1.6857142857142857</v>
      </c>
      <c r="AP95" s="22"/>
      <c r="AQ95" s="22"/>
      <c r="AR95" s="22"/>
      <c r="AS95" s="22"/>
      <c r="AT95" s="22"/>
      <c r="AU95" s="22"/>
      <c r="AV95" s="22"/>
      <c r="AW95" s="22"/>
    </row>
    <row r="96" spans="3:49" x14ac:dyDescent="0.2">
      <c r="C96" s="7"/>
      <c r="D96" s="7"/>
      <c r="E96" s="7"/>
      <c r="F96" s="7"/>
      <c r="G96" s="7"/>
      <c r="N96" s="22"/>
      <c r="O96" s="22">
        <v>38</v>
      </c>
      <c r="P96" s="23" t="s">
        <v>66</v>
      </c>
      <c r="Q96" s="31">
        <v>3.53</v>
      </c>
      <c r="R96" s="31">
        <f t="shared" si="0"/>
        <v>3.2090909090909085</v>
      </c>
      <c r="S96" s="31">
        <f t="shared" si="1"/>
        <v>2.9416666666666664</v>
      </c>
      <c r="T96" s="31">
        <f t="shared" si="2"/>
        <v>2.7153846153846151</v>
      </c>
      <c r="U96" s="31">
        <f t="shared" si="3"/>
        <v>2.5214285714285714</v>
      </c>
      <c r="V96" s="31">
        <v>1.86</v>
      </c>
      <c r="W96" s="31">
        <f t="shared" si="4"/>
        <v>1.6909090909090909</v>
      </c>
      <c r="X96" s="31">
        <f t="shared" si="5"/>
        <v>1.55</v>
      </c>
      <c r="Y96" s="31">
        <f t="shared" si="6"/>
        <v>1.4307692307692308</v>
      </c>
      <c r="Z96" s="31">
        <f t="shared" si="7"/>
        <v>1.3285714285714287</v>
      </c>
      <c r="AA96" s="22"/>
      <c r="AB96" s="22"/>
      <c r="AC96" s="22"/>
      <c r="AD96" s="22">
        <v>39</v>
      </c>
      <c r="AE96" s="22" t="s">
        <v>127</v>
      </c>
      <c r="AF96" s="31">
        <v>5.43</v>
      </c>
      <c r="AG96" s="31">
        <v>4.9363636363636356</v>
      </c>
      <c r="AH96" s="31">
        <v>4.5250000000000004</v>
      </c>
      <c r="AI96" s="31">
        <v>4.1769230769230763</v>
      </c>
      <c r="AJ96" s="31">
        <v>3.8785714285714286</v>
      </c>
      <c r="AK96" s="31">
        <v>2.86</v>
      </c>
      <c r="AL96" s="31">
        <v>2.5999999999999996</v>
      </c>
      <c r="AM96" s="31">
        <v>2.3833333333333333</v>
      </c>
      <c r="AN96" s="31">
        <v>2.1999999999999997</v>
      </c>
      <c r="AO96" s="31">
        <v>2.0428571428571427</v>
      </c>
      <c r="AP96" s="22"/>
      <c r="AQ96" s="22"/>
      <c r="AR96" s="22"/>
      <c r="AS96" s="22"/>
      <c r="AT96" s="22"/>
      <c r="AU96" s="22"/>
      <c r="AV96" s="22"/>
      <c r="AW96" s="22"/>
    </row>
    <row r="97" spans="3:49" x14ac:dyDescent="0.2">
      <c r="C97" s="7"/>
      <c r="D97" s="7"/>
      <c r="E97" s="7"/>
      <c r="F97" s="7"/>
      <c r="G97" s="7"/>
      <c r="N97" s="22"/>
      <c r="O97" s="22">
        <v>39</v>
      </c>
      <c r="P97" s="23" t="s">
        <v>67</v>
      </c>
      <c r="Q97" s="31">
        <v>3.8</v>
      </c>
      <c r="R97" s="31">
        <f t="shared" si="0"/>
        <v>3.4545454545454541</v>
      </c>
      <c r="S97" s="31">
        <f t="shared" si="1"/>
        <v>3.1666666666666665</v>
      </c>
      <c r="T97" s="31">
        <f t="shared" si="2"/>
        <v>2.9230769230769229</v>
      </c>
      <c r="U97" s="31">
        <f t="shared" si="3"/>
        <v>2.7142857142857144</v>
      </c>
      <c r="V97" s="31">
        <v>2</v>
      </c>
      <c r="W97" s="31">
        <f t="shared" si="4"/>
        <v>1.8181818181818181</v>
      </c>
      <c r="X97" s="31">
        <f t="shared" si="5"/>
        <v>1.6666666666666667</v>
      </c>
      <c r="Y97" s="31">
        <f t="shared" si="6"/>
        <v>1.5384615384615383</v>
      </c>
      <c r="Z97" s="31">
        <f t="shared" si="7"/>
        <v>1.4285714285714286</v>
      </c>
      <c r="AA97" s="22"/>
      <c r="AB97" s="22"/>
      <c r="AC97" s="22"/>
      <c r="AD97" s="22">
        <v>40</v>
      </c>
      <c r="AE97" s="22" t="s">
        <v>56</v>
      </c>
      <c r="AF97" s="31">
        <v>6.03</v>
      </c>
      <c r="AG97" s="31">
        <v>5.4818181818181815</v>
      </c>
      <c r="AH97" s="31">
        <v>5.0250000000000004</v>
      </c>
      <c r="AI97" s="31">
        <v>4.6384615384615389</v>
      </c>
      <c r="AJ97" s="31">
        <v>4.3071428571428578</v>
      </c>
      <c r="AK97" s="31">
        <v>3.17</v>
      </c>
      <c r="AL97" s="31">
        <v>2.8818181818181814</v>
      </c>
      <c r="AM97" s="31">
        <v>2.6416666666666666</v>
      </c>
      <c r="AN97" s="31">
        <v>2.4384615384615382</v>
      </c>
      <c r="AO97" s="31">
        <v>2.2642857142857142</v>
      </c>
      <c r="AP97" s="22"/>
      <c r="AQ97" s="22"/>
      <c r="AR97" s="22"/>
      <c r="AS97" s="22"/>
      <c r="AT97" s="22"/>
      <c r="AU97" s="22"/>
      <c r="AV97" s="22"/>
      <c r="AW97" s="22"/>
    </row>
    <row r="98" spans="3:49" x14ac:dyDescent="0.2">
      <c r="C98" s="7"/>
      <c r="D98" s="7"/>
      <c r="E98" s="7"/>
      <c r="F98" s="7"/>
      <c r="G98" s="7"/>
      <c r="N98" s="22"/>
      <c r="O98" s="22">
        <v>40</v>
      </c>
      <c r="P98" s="23" t="s">
        <v>68</v>
      </c>
      <c r="Q98" s="31">
        <v>3.8</v>
      </c>
      <c r="R98" s="31">
        <f t="shared" si="0"/>
        <v>3.4545454545454541</v>
      </c>
      <c r="S98" s="31">
        <f t="shared" si="1"/>
        <v>3.1666666666666665</v>
      </c>
      <c r="T98" s="31">
        <f t="shared" si="2"/>
        <v>2.9230769230769229</v>
      </c>
      <c r="U98" s="31">
        <f t="shared" si="3"/>
        <v>2.7142857142857144</v>
      </c>
      <c r="V98" s="31">
        <v>2</v>
      </c>
      <c r="W98" s="31">
        <f t="shared" si="4"/>
        <v>1.8181818181818181</v>
      </c>
      <c r="X98" s="31">
        <f t="shared" si="5"/>
        <v>1.6666666666666667</v>
      </c>
      <c r="Y98" s="31">
        <f t="shared" si="6"/>
        <v>1.5384615384615383</v>
      </c>
      <c r="Z98" s="31">
        <f t="shared" si="7"/>
        <v>1.4285714285714286</v>
      </c>
      <c r="AA98" s="22"/>
      <c r="AB98" s="22"/>
      <c r="AC98" s="22"/>
      <c r="AD98" s="22">
        <v>41</v>
      </c>
      <c r="AE98" s="22" t="s">
        <v>63</v>
      </c>
      <c r="AF98" s="31">
        <v>5.81</v>
      </c>
      <c r="AG98" s="31">
        <v>5.2818181818181813</v>
      </c>
      <c r="AH98" s="31">
        <v>4.8416666666666668</v>
      </c>
      <c r="AI98" s="31">
        <v>4.4692307692307685</v>
      </c>
      <c r="AJ98" s="31">
        <v>4.1500000000000004</v>
      </c>
      <c r="AK98" s="31">
        <v>3.06</v>
      </c>
      <c r="AL98" s="31">
        <v>2.7818181818181817</v>
      </c>
      <c r="AM98" s="31">
        <v>2.5500000000000003</v>
      </c>
      <c r="AN98" s="31">
        <v>2.3538461538461539</v>
      </c>
      <c r="AO98" s="31">
        <v>2.1857142857142859</v>
      </c>
      <c r="AP98" s="22"/>
      <c r="AQ98" s="22"/>
      <c r="AR98" s="22"/>
      <c r="AS98" s="22"/>
      <c r="AT98" s="22"/>
      <c r="AU98" s="22"/>
      <c r="AV98" s="22"/>
      <c r="AW98" s="22"/>
    </row>
    <row r="99" spans="3:49" x14ac:dyDescent="0.2">
      <c r="C99" s="7"/>
      <c r="D99" s="7"/>
      <c r="E99" s="7"/>
      <c r="F99" s="7"/>
      <c r="G99" s="7"/>
      <c r="N99" s="22"/>
      <c r="O99" s="22">
        <v>41</v>
      </c>
      <c r="P99" s="23" t="s">
        <v>69</v>
      </c>
      <c r="Q99" s="31">
        <v>4.9400000000000004</v>
      </c>
      <c r="R99" s="31">
        <f t="shared" si="0"/>
        <v>4.4909090909090912</v>
      </c>
      <c r="S99" s="31">
        <f t="shared" si="1"/>
        <v>4.1166666666666671</v>
      </c>
      <c r="T99" s="31">
        <f t="shared" si="2"/>
        <v>3.8000000000000003</v>
      </c>
      <c r="U99" s="31">
        <f t="shared" si="3"/>
        <v>3.5285714285714289</v>
      </c>
      <c r="V99" s="31">
        <v>2.6</v>
      </c>
      <c r="W99" s="31">
        <f t="shared" si="4"/>
        <v>2.3636363636363633</v>
      </c>
      <c r="X99" s="31">
        <f t="shared" si="5"/>
        <v>2.166666666666667</v>
      </c>
      <c r="Y99" s="31">
        <f t="shared" si="6"/>
        <v>2</v>
      </c>
      <c r="Z99" s="31">
        <f t="shared" si="7"/>
        <v>1.8571428571428574</v>
      </c>
      <c r="AA99" s="22"/>
      <c r="AB99" s="22"/>
      <c r="AC99" s="22"/>
      <c r="AD99" s="22">
        <v>42</v>
      </c>
      <c r="AE99" s="22" t="s">
        <v>31</v>
      </c>
      <c r="AF99" s="31">
        <v>4.9400000000000004</v>
      </c>
      <c r="AG99" s="31">
        <v>4.4909090909090912</v>
      </c>
      <c r="AH99" s="31">
        <v>4.1166666666666671</v>
      </c>
      <c r="AI99" s="31">
        <v>3.8000000000000003</v>
      </c>
      <c r="AJ99" s="31">
        <v>3.5285714285714289</v>
      </c>
      <c r="AK99" s="31">
        <v>2.6</v>
      </c>
      <c r="AL99" s="31">
        <v>2.3636363636363633</v>
      </c>
      <c r="AM99" s="31">
        <v>2.166666666666667</v>
      </c>
      <c r="AN99" s="31">
        <v>2</v>
      </c>
      <c r="AO99" s="31">
        <v>1.8571428571428574</v>
      </c>
      <c r="AP99" s="22"/>
      <c r="AQ99" s="22"/>
      <c r="AR99" s="22"/>
      <c r="AS99" s="22"/>
      <c r="AT99" s="22"/>
      <c r="AU99" s="22"/>
      <c r="AV99" s="22"/>
      <c r="AW99" s="22"/>
    </row>
    <row r="100" spans="3:49" x14ac:dyDescent="0.2">
      <c r="C100" s="7"/>
      <c r="D100" s="7"/>
      <c r="E100" s="7"/>
      <c r="F100" s="7"/>
      <c r="G100" s="7"/>
      <c r="N100" s="22"/>
      <c r="O100" s="22">
        <v>42</v>
      </c>
      <c r="P100" s="23" t="s">
        <v>70</v>
      </c>
      <c r="Q100" s="31">
        <v>4.49</v>
      </c>
      <c r="R100" s="31">
        <f t="shared" si="0"/>
        <v>4.081818181818182</v>
      </c>
      <c r="S100" s="31">
        <f t="shared" si="1"/>
        <v>3.7416666666666671</v>
      </c>
      <c r="T100" s="31">
        <f t="shared" si="2"/>
        <v>3.453846153846154</v>
      </c>
      <c r="U100" s="31">
        <f t="shared" si="3"/>
        <v>3.2071428571428573</v>
      </c>
      <c r="V100" s="31">
        <v>2.36</v>
      </c>
      <c r="W100" s="31">
        <f t="shared" si="4"/>
        <v>2.1454545454545451</v>
      </c>
      <c r="X100" s="31">
        <f t="shared" si="5"/>
        <v>1.9666666666666666</v>
      </c>
      <c r="Y100" s="31">
        <f t="shared" si="6"/>
        <v>1.8153846153846152</v>
      </c>
      <c r="Z100" s="31">
        <f t="shared" si="7"/>
        <v>1.6857142857142857</v>
      </c>
      <c r="AA100" s="22"/>
      <c r="AB100" s="22"/>
      <c r="AC100" s="22"/>
      <c r="AD100" s="22">
        <v>43</v>
      </c>
      <c r="AE100" s="22" t="s">
        <v>151</v>
      </c>
      <c r="AF100" s="31">
        <v>5.48</v>
      </c>
      <c r="AG100" s="31">
        <v>4.9818181818181815</v>
      </c>
      <c r="AH100" s="31">
        <v>4.5666666666666673</v>
      </c>
      <c r="AI100" s="31">
        <v>4.2153846153846155</v>
      </c>
      <c r="AJ100" s="31">
        <v>3.914285714285715</v>
      </c>
      <c r="AK100" s="31">
        <v>2.89</v>
      </c>
      <c r="AL100" s="31">
        <v>2.627272727272727</v>
      </c>
      <c r="AM100" s="31">
        <v>2.4083333333333337</v>
      </c>
      <c r="AN100" s="31">
        <v>2.2230769230769232</v>
      </c>
      <c r="AO100" s="31">
        <v>2.0642857142857145</v>
      </c>
      <c r="AP100" s="22"/>
      <c r="AQ100" s="22"/>
      <c r="AR100" s="22"/>
      <c r="AS100" s="22"/>
      <c r="AT100" s="22"/>
      <c r="AU100" s="22"/>
      <c r="AV100" s="22"/>
      <c r="AW100" s="22"/>
    </row>
    <row r="101" spans="3:49" x14ac:dyDescent="0.2">
      <c r="C101" s="7"/>
      <c r="D101" s="7"/>
      <c r="E101" s="7"/>
      <c r="F101" s="7"/>
      <c r="G101" s="7"/>
      <c r="N101" s="22"/>
      <c r="O101" s="22">
        <v>43</v>
      </c>
      <c r="P101" s="23" t="s">
        <v>71</v>
      </c>
      <c r="Q101" s="31">
        <v>4.9400000000000004</v>
      </c>
      <c r="R101" s="31">
        <f t="shared" si="0"/>
        <v>4.4909090909090912</v>
      </c>
      <c r="S101" s="31">
        <f t="shared" si="1"/>
        <v>4.1166666666666671</v>
      </c>
      <c r="T101" s="31">
        <f t="shared" si="2"/>
        <v>3.8000000000000003</v>
      </c>
      <c r="U101" s="31">
        <f t="shared" si="3"/>
        <v>3.5285714285714289</v>
      </c>
      <c r="V101" s="31">
        <v>2.6</v>
      </c>
      <c r="W101" s="31">
        <f t="shared" si="4"/>
        <v>2.3636363636363633</v>
      </c>
      <c r="X101" s="31">
        <f t="shared" si="5"/>
        <v>2.166666666666667</v>
      </c>
      <c r="Y101" s="31">
        <f t="shared" si="6"/>
        <v>2</v>
      </c>
      <c r="Z101" s="31">
        <f t="shared" si="7"/>
        <v>1.8571428571428574</v>
      </c>
      <c r="AA101" s="22"/>
      <c r="AB101" s="22"/>
      <c r="AC101" s="22"/>
      <c r="AD101" s="22">
        <v>44</v>
      </c>
      <c r="AE101" s="22" t="s">
        <v>104</v>
      </c>
      <c r="AF101" s="31">
        <v>4.34</v>
      </c>
      <c r="AG101" s="31">
        <v>3.9454545454545449</v>
      </c>
      <c r="AH101" s="31">
        <v>3.6166666666666667</v>
      </c>
      <c r="AI101" s="31">
        <v>3.3384615384615381</v>
      </c>
      <c r="AJ101" s="31">
        <v>3.1</v>
      </c>
      <c r="AK101" s="31">
        <v>2.29</v>
      </c>
      <c r="AL101" s="31">
        <v>2.0818181818181816</v>
      </c>
      <c r="AM101" s="31">
        <v>1.9083333333333334</v>
      </c>
      <c r="AN101" s="31">
        <v>1.7615384615384615</v>
      </c>
      <c r="AO101" s="31">
        <v>1.6357142857142859</v>
      </c>
      <c r="AP101" s="22"/>
      <c r="AQ101" s="22"/>
      <c r="AR101" s="22"/>
      <c r="AS101" s="22"/>
      <c r="AT101" s="22"/>
      <c r="AU101" s="22"/>
      <c r="AV101" s="22"/>
      <c r="AW101" s="22"/>
    </row>
    <row r="102" spans="3:49" x14ac:dyDescent="0.2">
      <c r="C102" s="7"/>
      <c r="D102" s="7"/>
      <c r="E102" s="7"/>
      <c r="F102" s="7"/>
      <c r="G102" s="7"/>
      <c r="N102" s="22"/>
      <c r="O102" s="22">
        <v>44</v>
      </c>
      <c r="P102" s="23" t="s">
        <v>72</v>
      </c>
      <c r="Q102" s="31">
        <v>4.9400000000000004</v>
      </c>
      <c r="R102" s="31">
        <f t="shared" si="0"/>
        <v>4.4909090909090912</v>
      </c>
      <c r="S102" s="31">
        <f t="shared" si="1"/>
        <v>4.1166666666666671</v>
      </c>
      <c r="T102" s="31">
        <f t="shared" si="2"/>
        <v>3.8000000000000003</v>
      </c>
      <c r="U102" s="31">
        <f t="shared" si="3"/>
        <v>3.5285714285714289</v>
      </c>
      <c r="V102" s="31">
        <v>2.6</v>
      </c>
      <c r="W102" s="31">
        <f t="shared" si="4"/>
        <v>2.3636363636363633</v>
      </c>
      <c r="X102" s="31">
        <f t="shared" si="5"/>
        <v>2.166666666666667</v>
      </c>
      <c r="Y102" s="31">
        <f t="shared" si="6"/>
        <v>2</v>
      </c>
      <c r="Z102" s="31">
        <f t="shared" si="7"/>
        <v>1.8571428571428574</v>
      </c>
      <c r="AA102" s="22"/>
      <c r="AB102" s="22"/>
      <c r="AC102" s="22"/>
      <c r="AD102" s="22">
        <v>45</v>
      </c>
      <c r="AE102" s="22" t="s">
        <v>86</v>
      </c>
      <c r="AF102" s="31">
        <v>5.43</v>
      </c>
      <c r="AG102" s="31">
        <v>4.9363636363636356</v>
      </c>
      <c r="AH102" s="31">
        <v>4.5250000000000004</v>
      </c>
      <c r="AI102" s="31">
        <v>4.1769230769230763</v>
      </c>
      <c r="AJ102" s="31">
        <v>3.8785714285714286</v>
      </c>
      <c r="AK102" s="31">
        <v>2.86</v>
      </c>
      <c r="AL102" s="31">
        <v>2.5999999999999996</v>
      </c>
      <c r="AM102" s="31">
        <v>2.3833333333333333</v>
      </c>
      <c r="AN102" s="31">
        <v>2.1999999999999997</v>
      </c>
      <c r="AO102" s="31">
        <v>2.0428571428571427</v>
      </c>
      <c r="AP102" s="22"/>
      <c r="AQ102" s="22"/>
      <c r="AR102" s="22"/>
      <c r="AS102" s="22"/>
      <c r="AT102" s="22"/>
      <c r="AU102" s="22"/>
      <c r="AV102" s="22"/>
      <c r="AW102" s="22"/>
    </row>
    <row r="103" spans="3:49" x14ac:dyDescent="0.2">
      <c r="C103" s="7"/>
      <c r="D103" s="7"/>
      <c r="E103" s="7"/>
      <c r="F103" s="7"/>
      <c r="G103" s="7"/>
      <c r="N103" s="22"/>
      <c r="O103" s="22">
        <v>45</v>
      </c>
      <c r="P103" s="23" t="s">
        <v>73</v>
      </c>
      <c r="Q103" s="31">
        <v>4.9400000000000004</v>
      </c>
      <c r="R103" s="31">
        <f t="shared" si="0"/>
        <v>4.4909090909090912</v>
      </c>
      <c r="S103" s="31">
        <f t="shared" si="1"/>
        <v>4.1166666666666671</v>
      </c>
      <c r="T103" s="31">
        <f t="shared" si="2"/>
        <v>3.8000000000000003</v>
      </c>
      <c r="U103" s="31">
        <f t="shared" si="3"/>
        <v>3.5285714285714289</v>
      </c>
      <c r="V103" s="31">
        <v>2.6</v>
      </c>
      <c r="W103" s="31">
        <f t="shared" si="4"/>
        <v>2.3636363636363633</v>
      </c>
      <c r="X103" s="31">
        <f t="shared" si="5"/>
        <v>2.166666666666667</v>
      </c>
      <c r="Y103" s="31">
        <f t="shared" si="6"/>
        <v>2</v>
      </c>
      <c r="Z103" s="31">
        <f t="shared" si="7"/>
        <v>1.8571428571428574</v>
      </c>
      <c r="AA103" s="22"/>
      <c r="AB103" s="22"/>
      <c r="AC103" s="22"/>
      <c r="AD103" s="22">
        <v>46</v>
      </c>
      <c r="AE103" s="22" t="s">
        <v>154</v>
      </c>
      <c r="AF103" s="31">
        <v>6.03</v>
      </c>
      <c r="AG103" s="31">
        <v>5.4818181818181815</v>
      </c>
      <c r="AH103" s="31">
        <v>5.0250000000000004</v>
      </c>
      <c r="AI103" s="31">
        <v>4.6384615384615389</v>
      </c>
      <c r="AJ103" s="31">
        <v>4.3071428571428578</v>
      </c>
      <c r="AK103" s="31">
        <v>3.17</v>
      </c>
      <c r="AL103" s="31">
        <v>2.8818181818181814</v>
      </c>
      <c r="AM103" s="31">
        <v>2.6416666666666666</v>
      </c>
      <c r="AN103" s="31">
        <v>2.4384615384615382</v>
      </c>
      <c r="AO103" s="31">
        <v>2.2642857142857142</v>
      </c>
      <c r="AP103" s="22"/>
      <c r="AQ103" s="22"/>
      <c r="AR103" s="22"/>
      <c r="AS103" s="22"/>
      <c r="AT103" s="22"/>
      <c r="AU103" s="22"/>
      <c r="AV103" s="22"/>
      <c r="AW103" s="22"/>
    </row>
    <row r="104" spans="3:49" x14ac:dyDescent="0.2">
      <c r="C104" s="7"/>
      <c r="D104" s="7"/>
      <c r="E104" s="7"/>
      <c r="F104" s="7"/>
      <c r="G104" s="7"/>
      <c r="N104" s="22"/>
      <c r="O104" s="22">
        <v>46</v>
      </c>
      <c r="P104" s="23" t="s">
        <v>74</v>
      </c>
      <c r="Q104" s="31">
        <v>4.49</v>
      </c>
      <c r="R104" s="31">
        <f t="shared" si="0"/>
        <v>4.081818181818182</v>
      </c>
      <c r="S104" s="31">
        <f t="shared" si="1"/>
        <v>3.7416666666666671</v>
      </c>
      <c r="T104" s="31">
        <f t="shared" si="2"/>
        <v>3.453846153846154</v>
      </c>
      <c r="U104" s="31">
        <f t="shared" si="3"/>
        <v>3.2071428571428573</v>
      </c>
      <c r="V104" s="31">
        <v>2.36</v>
      </c>
      <c r="W104" s="31">
        <f t="shared" si="4"/>
        <v>2.1454545454545451</v>
      </c>
      <c r="X104" s="31">
        <f t="shared" si="5"/>
        <v>1.9666666666666666</v>
      </c>
      <c r="Y104" s="31">
        <f t="shared" si="6"/>
        <v>1.8153846153846152</v>
      </c>
      <c r="Z104" s="31">
        <f t="shared" si="7"/>
        <v>1.6857142857142857</v>
      </c>
      <c r="AA104" s="22"/>
      <c r="AB104" s="22"/>
      <c r="AC104" s="22"/>
      <c r="AD104" s="22">
        <v>47</v>
      </c>
      <c r="AE104" s="22" t="s">
        <v>70</v>
      </c>
      <c r="AF104" s="31">
        <v>4.49</v>
      </c>
      <c r="AG104" s="31">
        <v>4.081818181818182</v>
      </c>
      <c r="AH104" s="31">
        <v>3.7416666666666671</v>
      </c>
      <c r="AI104" s="31">
        <v>3.453846153846154</v>
      </c>
      <c r="AJ104" s="31">
        <v>3.2071428571428573</v>
      </c>
      <c r="AK104" s="31">
        <v>2.36</v>
      </c>
      <c r="AL104" s="31">
        <v>2.1454545454545451</v>
      </c>
      <c r="AM104" s="31">
        <v>1.9666666666666666</v>
      </c>
      <c r="AN104" s="31">
        <v>1.8153846153846152</v>
      </c>
      <c r="AO104" s="31">
        <v>1.6857142857142857</v>
      </c>
      <c r="AP104" s="22"/>
      <c r="AQ104" s="22"/>
      <c r="AR104" s="22"/>
      <c r="AS104" s="22"/>
      <c r="AT104" s="22"/>
      <c r="AU104" s="22"/>
      <c r="AV104" s="22"/>
      <c r="AW104" s="22"/>
    </row>
    <row r="105" spans="3:49" x14ac:dyDescent="0.2">
      <c r="C105" s="7"/>
      <c r="D105" s="7"/>
      <c r="E105" s="7"/>
      <c r="F105" s="7"/>
      <c r="G105" s="7"/>
      <c r="N105" s="22"/>
      <c r="O105" s="22">
        <v>47</v>
      </c>
      <c r="P105" s="23" t="s">
        <v>75</v>
      </c>
      <c r="Q105" s="31">
        <v>4.9400000000000004</v>
      </c>
      <c r="R105" s="31">
        <f t="shared" si="0"/>
        <v>4.4909090909090912</v>
      </c>
      <c r="S105" s="31">
        <f t="shared" si="1"/>
        <v>4.1166666666666671</v>
      </c>
      <c r="T105" s="31">
        <f t="shared" si="2"/>
        <v>3.8000000000000003</v>
      </c>
      <c r="U105" s="31">
        <f t="shared" si="3"/>
        <v>3.5285714285714289</v>
      </c>
      <c r="V105" s="31">
        <v>2.6</v>
      </c>
      <c r="W105" s="31">
        <f t="shared" si="4"/>
        <v>2.3636363636363633</v>
      </c>
      <c r="X105" s="31">
        <f t="shared" si="5"/>
        <v>2.166666666666667</v>
      </c>
      <c r="Y105" s="31">
        <f t="shared" si="6"/>
        <v>2</v>
      </c>
      <c r="Z105" s="31">
        <f t="shared" si="7"/>
        <v>1.8571428571428574</v>
      </c>
      <c r="AA105" s="22"/>
      <c r="AB105" s="22"/>
      <c r="AC105" s="22"/>
      <c r="AD105" s="22">
        <v>48</v>
      </c>
      <c r="AE105" s="22" t="s">
        <v>132</v>
      </c>
      <c r="AF105" s="31">
        <v>6.79</v>
      </c>
      <c r="AG105" s="31">
        <v>6.172727272727272</v>
      </c>
      <c r="AH105" s="31">
        <v>5.6583333333333332</v>
      </c>
      <c r="AI105" s="31">
        <v>5.2230769230769232</v>
      </c>
      <c r="AJ105" s="31">
        <v>4.8500000000000005</v>
      </c>
      <c r="AK105" s="31">
        <v>3.57</v>
      </c>
      <c r="AL105" s="31">
        <v>3.2454545454545451</v>
      </c>
      <c r="AM105" s="31">
        <v>2.9750000000000001</v>
      </c>
      <c r="AN105" s="31">
        <v>2.7461538461538457</v>
      </c>
      <c r="AO105" s="31">
        <v>2.5500000000000003</v>
      </c>
      <c r="AP105" s="22"/>
      <c r="AQ105" s="22"/>
      <c r="AR105" s="22"/>
      <c r="AS105" s="22"/>
      <c r="AT105" s="22"/>
      <c r="AU105" s="22"/>
      <c r="AV105" s="22"/>
      <c r="AW105" s="22"/>
    </row>
    <row r="106" spans="3:49" x14ac:dyDescent="0.2">
      <c r="C106" s="7"/>
      <c r="D106" s="7"/>
      <c r="E106" s="7"/>
      <c r="F106" s="7"/>
      <c r="G106" s="7"/>
      <c r="N106" s="22"/>
      <c r="O106" s="22">
        <v>48</v>
      </c>
      <c r="P106" s="23" t="s">
        <v>76</v>
      </c>
      <c r="Q106" s="31">
        <v>7.54</v>
      </c>
      <c r="R106" s="31">
        <f t="shared" si="0"/>
        <v>6.8545454545454536</v>
      </c>
      <c r="S106" s="31">
        <f t="shared" si="1"/>
        <v>6.2833333333333332</v>
      </c>
      <c r="T106" s="31">
        <f t="shared" si="2"/>
        <v>5.8</v>
      </c>
      <c r="U106" s="31">
        <f t="shared" si="3"/>
        <v>5.3857142857142861</v>
      </c>
      <c r="V106" s="31">
        <v>3.97</v>
      </c>
      <c r="W106" s="31">
        <f t="shared" si="4"/>
        <v>3.6090909090909089</v>
      </c>
      <c r="X106" s="31">
        <f t="shared" si="5"/>
        <v>3.3083333333333336</v>
      </c>
      <c r="Y106" s="31">
        <f t="shared" si="6"/>
        <v>3.0538461538461541</v>
      </c>
      <c r="Z106" s="31">
        <f t="shared" si="7"/>
        <v>2.8357142857142859</v>
      </c>
      <c r="AA106" s="22"/>
      <c r="AB106" s="22"/>
      <c r="AC106" s="22"/>
      <c r="AD106" s="22">
        <v>49</v>
      </c>
      <c r="AE106" s="22" t="s">
        <v>133</v>
      </c>
      <c r="AF106" s="31">
        <v>7.36</v>
      </c>
      <c r="AG106" s="31">
        <v>6.6909090909090905</v>
      </c>
      <c r="AH106" s="31">
        <v>6.1333333333333337</v>
      </c>
      <c r="AI106" s="31">
        <v>5.6615384615384619</v>
      </c>
      <c r="AJ106" s="31">
        <v>5.257142857142858</v>
      </c>
      <c r="AK106" s="31">
        <v>3.87</v>
      </c>
      <c r="AL106" s="31">
        <v>3.5181818181818181</v>
      </c>
      <c r="AM106" s="31">
        <v>3.2250000000000001</v>
      </c>
      <c r="AN106" s="31">
        <v>2.976923076923077</v>
      </c>
      <c r="AO106" s="31">
        <v>2.7642857142857147</v>
      </c>
      <c r="AP106" s="22"/>
      <c r="AQ106" s="22"/>
      <c r="AR106" s="22"/>
      <c r="AS106" s="22"/>
      <c r="AT106" s="22"/>
      <c r="AU106" s="22"/>
      <c r="AV106" s="22"/>
      <c r="AW106" s="22"/>
    </row>
    <row r="107" spans="3:49" x14ac:dyDescent="0.2">
      <c r="C107" s="7"/>
      <c r="D107" s="7"/>
      <c r="E107" s="7"/>
      <c r="F107" s="7"/>
      <c r="G107" s="7"/>
      <c r="N107" s="22"/>
      <c r="O107" s="22">
        <v>49</v>
      </c>
      <c r="P107" s="23" t="s">
        <v>77</v>
      </c>
      <c r="Q107" s="31">
        <v>5.43</v>
      </c>
      <c r="R107" s="31">
        <f t="shared" si="0"/>
        <v>4.9363636363636356</v>
      </c>
      <c r="S107" s="31">
        <f t="shared" si="1"/>
        <v>4.5250000000000004</v>
      </c>
      <c r="T107" s="31">
        <f t="shared" si="2"/>
        <v>4.1769230769230763</v>
      </c>
      <c r="U107" s="31">
        <f t="shared" si="3"/>
        <v>3.8785714285714286</v>
      </c>
      <c r="V107" s="31">
        <v>2.86</v>
      </c>
      <c r="W107" s="31">
        <f t="shared" si="4"/>
        <v>2.5999999999999996</v>
      </c>
      <c r="X107" s="31">
        <f t="shared" si="5"/>
        <v>2.3833333333333333</v>
      </c>
      <c r="Y107" s="31">
        <f t="shared" si="6"/>
        <v>2.1999999999999997</v>
      </c>
      <c r="Z107" s="31">
        <f t="shared" si="7"/>
        <v>2.0428571428571427</v>
      </c>
      <c r="AA107" s="22"/>
      <c r="AB107" s="22"/>
      <c r="AC107" s="22"/>
      <c r="AD107" s="22">
        <v>50</v>
      </c>
      <c r="AE107" s="22" t="s">
        <v>58</v>
      </c>
      <c r="AF107" s="31">
        <v>5.43</v>
      </c>
      <c r="AG107" s="31">
        <v>4.9363636363636356</v>
      </c>
      <c r="AH107" s="31">
        <v>4.5250000000000004</v>
      </c>
      <c r="AI107" s="31">
        <v>4.1769230769230763</v>
      </c>
      <c r="AJ107" s="31">
        <v>3.8785714285714286</v>
      </c>
      <c r="AK107" s="31">
        <v>2.86</v>
      </c>
      <c r="AL107" s="31">
        <v>2.5999999999999996</v>
      </c>
      <c r="AM107" s="31">
        <v>2.3833333333333333</v>
      </c>
      <c r="AN107" s="31">
        <v>2.1999999999999997</v>
      </c>
      <c r="AO107" s="31">
        <v>2.0428571428571427</v>
      </c>
      <c r="AP107" s="22"/>
      <c r="AQ107" s="22"/>
      <c r="AR107" s="22"/>
      <c r="AS107" s="22"/>
      <c r="AT107" s="22"/>
      <c r="AU107" s="22"/>
      <c r="AV107" s="22"/>
      <c r="AW107" s="22"/>
    </row>
    <row r="108" spans="3:49" x14ac:dyDescent="0.2">
      <c r="C108" s="7"/>
      <c r="D108" s="7"/>
      <c r="E108" s="7"/>
      <c r="F108" s="7"/>
      <c r="G108" s="7"/>
      <c r="N108" s="22"/>
      <c r="O108" s="22">
        <v>50</v>
      </c>
      <c r="P108" s="23" t="s">
        <v>78</v>
      </c>
      <c r="Q108" s="31">
        <v>7.1</v>
      </c>
      <c r="R108" s="31">
        <f t="shared" si="0"/>
        <v>6.4545454545454541</v>
      </c>
      <c r="S108" s="31">
        <f t="shared" si="1"/>
        <v>5.916666666666667</v>
      </c>
      <c r="T108" s="31">
        <f t="shared" si="2"/>
        <v>5.4615384615384608</v>
      </c>
      <c r="U108" s="31">
        <f t="shared" si="3"/>
        <v>5.0714285714285712</v>
      </c>
      <c r="V108" s="31">
        <v>3.73</v>
      </c>
      <c r="W108" s="31">
        <f t="shared" si="4"/>
        <v>3.3909090909090907</v>
      </c>
      <c r="X108" s="31">
        <f t="shared" si="5"/>
        <v>3.1083333333333334</v>
      </c>
      <c r="Y108" s="31">
        <f t="shared" si="6"/>
        <v>2.8692307692307693</v>
      </c>
      <c r="Z108" s="31">
        <f t="shared" si="7"/>
        <v>2.6642857142857146</v>
      </c>
      <c r="AA108" s="22"/>
      <c r="AB108" s="22"/>
      <c r="AC108" s="22"/>
      <c r="AD108" s="22">
        <v>51</v>
      </c>
      <c r="AE108" s="22" t="s">
        <v>140</v>
      </c>
      <c r="AF108" s="31">
        <v>4.49</v>
      </c>
      <c r="AG108" s="31">
        <v>4.081818181818182</v>
      </c>
      <c r="AH108" s="31">
        <v>3.7416666666666671</v>
      </c>
      <c r="AI108" s="31">
        <v>3.453846153846154</v>
      </c>
      <c r="AJ108" s="31">
        <v>3.2071428571428573</v>
      </c>
      <c r="AK108" s="31">
        <v>2.36</v>
      </c>
      <c r="AL108" s="31">
        <v>2.1454545454545451</v>
      </c>
      <c r="AM108" s="31">
        <v>1.9666666666666666</v>
      </c>
      <c r="AN108" s="31">
        <v>1.8153846153846152</v>
      </c>
      <c r="AO108" s="31">
        <v>1.6857142857142857</v>
      </c>
      <c r="AP108" s="22"/>
      <c r="AQ108" s="22"/>
      <c r="AR108" s="22"/>
      <c r="AS108" s="22"/>
      <c r="AT108" s="22"/>
      <c r="AU108" s="22"/>
      <c r="AV108" s="22"/>
      <c r="AW108" s="22"/>
    </row>
    <row r="109" spans="3:49" x14ac:dyDescent="0.2">
      <c r="C109" s="7"/>
      <c r="D109" s="7"/>
      <c r="E109" s="7"/>
      <c r="F109" s="7"/>
      <c r="G109" s="7"/>
      <c r="N109" s="22"/>
      <c r="O109" s="22">
        <v>51</v>
      </c>
      <c r="P109" s="23" t="s">
        <v>79</v>
      </c>
      <c r="Q109" s="31">
        <v>4.5199999999999996</v>
      </c>
      <c r="R109" s="31">
        <f t="shared" si="0"/>
        <v>4.1090909090909085</v>
      </c>
      <c r="S109" s="31">
        <f t="shared" si="1"/>
        <v>3.7666666666666666</v>
      </c>
      <c r="T109" s="31">
        <f t="shared" si="2"/>
        <v>3.4769230769230766</v>
      </c>
      <c r="U109" s="31">
        <f t="shared" si="3"/>
        <v>3.2285714285714286</v>
      </c>
      <c r="V109" s="31">
        <v>2.38</v>
      </c>
      <c r="W109" s="31">
        <f t="shared" si="4"/>
        <v>2.1636363636363636</v>
      </c>
      <c r="X109" s="31">
        <f t="shared" si="5"/>
        <v>1.9833333333333334</v>
      </c>
      <c r="Y109" s="31">
        <f t="shared" si="6"/>
        <v>1.8307692307692307</v>
      </c>
      <c r="Z109" s="31">
        <f t="shared" si="7"/>
        <v>1.7</v>
      </c>
      <c r="AA109" s="22"/>
      <c r="AB109" s="22"/>
      <c r="AC109" s="22"/>
      <c r="AD109" s="22">
        <v>52</v>
      </c>
      <c r="AE109" s="22" t="s">
        <v>108</v>
      </c>
      <c r="AF109" s="31">
        <v>7.54</v>
      </c>
      <c r="AG109" s="31">
        <v>6.8545454545454536</v>
      </c>
      <c r="AH109" s="31">
        <v>6.2833333333333332</v>
      </c>
      <c r="AI109" s="31">
        <v>5.8</v>
      </c>
      <c r="AJ109" s="31">
        <v>5.3857142857142861</v>
      </c>
      <c r="AK109" s="31">
        <v>3.97</v>
      </c>
      <c r="AL109" s="31">
        <v>3.6090909090909089</v>
      </c>
      <c r="AM109" s="31">
        <v>3.3083333333333336</v>
      </c>
      <c r="AN109" s="31">
        <v>3.0538461538461541</v>
      </c>
      <c r="AO109" s="31">
        <v>2.8357142857142859</v>
      </c>
      <c r="AP109" s="22"/>
      <c r="AQ109" s="22"/>
      <c r="AR109" s="22"/>
      <c r="AS109" s="22"/>
      <c r="AT109" s="22"/>
      <c r="AU109" s="22"/>
      <c r="AV109" s="22"/>
      <c r="AW109" s="22"/>
    </row>
    <row r="110" spans="3:49" x14ac:dyDescent="0.2">
      <c r="C110" s="8" t="e">
        <f>+#REF!*1</f>
        <v>#REF!</v>
      </c>
      <c r="D110" s="8" t="e">
        <f>+#REF!*1.1</f>
        <v>#REF!</v>
      </c>
      <c r="E110" s="8" t="e">
        <f>+#REF!*1.25</f>
        <v>#REF!</v>
      </c>
      <c r="F110" s="8" t="e">
        <f>+#REF!*1.5</f>
        <v>#REF!</v>
      </c>
      <c r="G110" s="8" t="e">
        <f>+#REF!*1.75</f>
        <v>#REF!</v>
      </c>
      <c r="N110" s="22"/>
      <c r="O110" s="22">
        <v>52</v>
      </c>
      <c r="P110" s="23" t="s">
        <v>80</v>
      </c>
      <c r="Q110" s="31">
        <v>3.8</v>
      </c>
      <c r="R110" s="31">
        <f t="shared" si="0"/>
        <v>3.4545454545454541</v>
      </c>
      <c r="S110" s="31">
        <f t="shared" si="1"/>
        <v>3.1666666666666665</v>
      </c>
      <c r="T110" s="31">
        <f t="shared" si="2"/>
        <v>2.9230769230769229</v>
      </c>
      <c r="U110" s="31">
        <f t="shared" si="3"/>
        <v>2.7142857142857144</v>
      </c>
      <c r="V110" s="31">
        <v>2</v>
      </c>
      <c r="W110" s="31">
        <f t="shared" si="4"/>
        <v>1.8181818181818181</v>
      </c>
      <c r="X110" s="31">
        <f t="shared" si="5"/>
        <v>1.6666666666666667</v>
      </c>
      <c r="Y110" s="31">
        <f t="shared" si="6"/>
        <v>1.5384615384615383</v>
      </c>
      <c r="Z110" s="31">
        <f t="shared" si="7"/>
        <v>1.4285714285714286</v>
      </c>
      <c r="AA110" s="22"/>
      <c r="AB110" s="22"/>
      <c r="AC110" s="22"/>
      <c r="AD110" s="22">
        <v>53</v>
      </c>
      <c r="AE110" s="22" t="s">
        <v>114</v>
      </c>
      <c r="AF110" s="31">
        <v>4.9400000000000004</v>
      </c>
      <c r="AG110" s="31">
        <v>4.4909090909090912</v>
      </c>
      <c r="AH110" s="31">
        <v>4.1166666666666671</v>
      </c>
      <c r="AI110" s="31">
        <v>3.8000000000000003</v>
      </c>
      <c r="AJ110" s="31">
        <v>3.5285714285714289</v>
      </c>
      <c r="AK110" s="31">
        <v>2.6</v>
      </c>
      <c r="AL110" s="31">
        <v>2.3636363636363633</v>
      </c>
      <c r="AM110" s="31">
        <v>2.166666666666667</v>
      </c>
      <c r="AN110" s="31">
        <v>2</v>
      </c>
      <c r="AO110" s="31">
        <v>1.8571428571428574</v>
      </c>
      <c r="AP110" s="22"/>
      <c r="AQ110" s="22"/>
      <c r="AR110" s="22"/>
      <c r="AS110" s="22"/>
      <c r="AT110" s="22"/>
      <c r="AU110" s="22"/>
      <c r="AV110" s="22"/>
      <c r="AW110" s="22"/>
    </row>
    <row r="111" spans="3:49" x14ac:dyDescent="0.2">
      <c r="N111" s="22"/>
      <c r="O111" s="22">
        <v>53</v>
      </c>
      <c r="P111" s="23" t="s">
        <v>81</v>
      </c>
      <c r="Q111" s="31">
        <v>3.8</v>
      </c>
      <c r="R111" s="31">
        <f t="shared" si="0"/>
        <v>3.4545454545454541</v>
      </c>
      <c r="S111" s="31">
        <f t="shared" si="1"/>
        <v>3.1666666666666665</v>
      </c>
      <c r="T111" s="31">
        <f t="shared" si="2"/>
        <v>2.9230769230769229</v>
      </c>
      <c r="U111" s="31">
        <f t="shared" si="3"/>
        <v>2.7142857142857144</v>
      </c>
      <c r="V111" s="31">
        <v>2</v>
      </c>
      <c r="W111" s="31">
        <f t="shared" si="4"/>
        <v>1.8181818181818181</v>
      </c>
      <c r="X111" s="31">
        <f t="shared" si="5"/>
        <v>1.6666666666666667</v>
      </c>
      <c r="Y111" s="31">
        <f t="shared" si="6"/>
        <v>1.5384615384615383</v>
      </c>
      <c r="Z111" s="31">
        <f t="shared" si="7"/>
        <v>1.4285714285714286</v>
      </c>
      <c r="AA111" s="22"/>
      <c r="AB111" s="22"/>
      <c r="AC111" s="22"/>
      <c r="AD111" s="22">
        <v>54</v>
      </c>
      <c r="AE111" s="22" t="s">
        <v>115</v>
      </c>
      <c r="AF111" s="31">
        <v>4.9400000000000004</v>
      </c>
      <c r="AG111" s="31">
        <v>4.4909090909090912</v>
      </c>
      <c r="AH111" s="31">
        <v>4.1166666666666671</v>
      </c>
      <c r="AI111" s="31">
        <v>3.8000000000000003</v>
      </c>
      <c r="AJ111" s="31">
        <v>3.5285714285714289</v>
      </c>
      <c r="AK111" s="31">
        <v>2.6</v>
      </c>
      <c r="AL111" s="31">
        <v>2.3636363636363633</v>
      </c>
      <c r="AM111" s="31">
        <v>2.166666666666667</v>
      </c>
      <c r="AN111" s="31">
        <v>2</v>
      </c>
      <c r="AO111" s="31">
        <v>1.8571428571428574</v>
      </c>
      <c r="AP111" s="22"/>
      <c r="AQ111" s="22"/>
      <c r="AR111" s="22"/>
      <c r="AS111" s="22"/>
      <c r="AT111" s="22"/>
      <c r="AU111" s="22"/>
      <c r="AV111" s="22"/>
      <c r="AW111" s="22"/>
    </row>
    <row r="112" spans="3:49" x14ac:dyDescent="0.2">
      <c r="H112">
        <v>1.1000000000000001</v>
      </c>
      <c r="I112">
        <v>1</v>
      </c>
      <c r="N112" s="22"/>
      <c r="O112" s="22">
        <v>54</v>
      </c>
      <c r="P112" s="23" t="s">
        <v>82</v>
      </c>
      <c r="Q112" s="31">
        <v>3.8</v>
      </c>
      <c r="R112" s="31">
        <f t="shared" si="0"/>
        <v>3.4545454545454541</v>
      </c>
      <c r="S112" s="31">
        <f t="shared" si="1"/>
        <v>3.1666666666666665</v>
      </c>
      <c r="T112" s="31">
        <f t="shared" si="2"/>
        <v>2.9230769230769229</v>
      </c>
      <c r="U112" s="31">
        <f t="shared" si="3"/>
        <v>2.7142857142857144</v>
      </c>
      <c r="V112" s="31">
        <v>2</v>
      </c>
      <c r="W112" s="31">
        <f t="shared" si="4"/>
        <v>1.8181818181818181</v>
      </c>
      <c r="X112" s="31">
        <f t="shared" si="5"/>
        <v>1.6666666666666667</v>
      </c>
      <c r="Y112" s="31">
        <f t="shared" si="6"/>
        <v>1.5384615384615383</v>
      </c>
      <c r="Z112" s="31">
        <f t="shared" si="7"/>
        <v>1.4285714285714286</v>
      </c>
      <c r="AA112" s="22"/>
      <c r="AB112" s="22"/>
      <c r="AC112" s="22"/>
      <c r="AD112" s="22">
        <v>55</v>
      </c>
      <c r="AE112" s="22" t="s">
        <v>80</v>
      </c>
      <c r="AF112" s="31">
        <v>3.8</v>
      </c>
      <c r="AG112" s="31">
        <v>3.4545454545454541</v>
      </c>
      <c r="AH112" s="31">
        <v>3.1666666666666665</v>
      </c>
      <c r="AI112" s="31">
        <v>2.9230769230769229</v>
      </c>
      <c r="AJ112" s="31">
        <v>2.7142857142857144</v>
      </c>
      <c r="AK112" s="31">
        <v>2</v>
      </c>
      <c r="AL112" s="31">
        <v>1.8181818181818181</v>
      </c>
      <c r="AM112" s="31">
        <v>1.6666666666666667</v>
      </c>
      <c r="AN112" s="31">
        <v>1.5384615384615383</v>
      </c>
      <c r="AO112" s="31">
        <v>1.4285714285714286</v>
      </c>
      <c r="AP112" s="22"/>
      <c r="AQ112" s="22"/>
      <c r="AR112" s="22"/>
      <c r="AS112" s="22"/>
      <c r="AT112" s="22"/>
      <c r="AU112" s="22"/>
      <c r="AV112" s="22"/>
      <c r="AW112" s="22"/>
    </row>
    <row r="113" spans="3:49" x14ac:dyDescent="0.2">
      <c r="C113" s="8" t="e">
        <f>+#REF!*1.1</f>
        <v>#REF!</v>
      </c>
      <c r="D113" s="8" t="e">
        <f>+#REF!*1</f>
        <v>#REF!</v>
      </c>
      <c r="E113" s="8" t="e">
        <f>+#REF!*1.1</f>
        <v>#REF!</v>
      </c>
      <c r="F113" s="8" t="e">
        <f>+#REF!*0.9</f>
        <v>#REF!</v>
      </c>
      <c r="G113" s="8" t="e">
        <f>+#REF!*0.9</f>
        <v>#REF!</v>
      </c>
      <c r="H113">
        <v>1</v>
      </c>
      <c r="I113">
        <v>1.05</v>
      </c>
      <c r="N113" s="22"/>
      <c r="O113" s="22">
        <v>55</v>
      </c>
      <c r="P113" s="23" t="s">
        <v>83</v>
      </c>
      <c r="Q113" s="31">
        <v>3.8</v>
      </c>
      <c r="R113" s="31">
        <f t="shared" si="0"/>
        <v>3.4545454545454541</v>
      </c>
      <c r="S113" s="31">
        <f t="shared" si="1"/>
        <v>3.1666666666666665</v>
      </c>
      <c r="T113" s="31">
        <f t="shared" si="2"/>
        <v>2.9230769230769229</v>
      </c>
      <c r="U113" s="31">
        <f t="shared" si="3"/>
        <v>2.7142857142857144</v>
      </c>
      <c r="V113" s="31">
        <v>2</v>
      </c>
      <c r="W113" s="31">
        <f t="shared" si="4"/>
        <v>1.8181818181818181</v>
      </c>
      <c r="X113" s="31">
        <f t="shared" si="5"/>
        <v>1.6666666666666667</v>
      </c>
      <c r="Y113" s="31">
        <f t="shared" si="6"/>
        <v>1.5384615384615383</v>
      </c>
      <c r="Z113" s="31">
        <f t="shared" si="7"/>
        <v>1.4285714285714286</v>
      </c>
      <c r="AA113" s="22"/>
      <c r="AB113" s="22"/>
      <c r="AC113" s="22"/>
      <c r="AD113" s="22">
        <v>56</v>
      </c>
      <c r="AE113" s="22" t="s">
        <v>78</v>
      </c>
      <c r="AF113" s="31">
        <v>7.1</v>
      </c>
      <c r="AG113" s="31">
        <v>6.4545454545454541</v>
      </c>
      <c r="AH113" s="31">
        <v>5.916666666666667</v>
      </c>
      <c r="AI113" s="31">
        <v>5.4615384615384608</v>
      </c>
      <c r="AJ113" s="31">
        <v>5.0714285714285712</v>
      </c>
      <c r="AK113" s="31">
        <v>3.73</v>
      </c>
      <c r="AL113" s="31">
        <v>3.3909090909090907</v>
      </c>
      <c r="AM113" s="31">
        <v>3.1083333333333334</v>
      </c>
      <c r="AN113" s="31">
        <v>2.8692307692307693</v>
      </c>
      <c r="AO113" s="31">
        <v>2.6642857142857146</v>
      </c>
      <c r="AP113" s="22"/>
      <c r="AQ113" s="22"/>
      <c r="AR113" s="22"/>
      <c r="AS113" s="22"/>
      <c r="AT113" s="22"/>
      <c r="AU113" s="22"/>
      <c r="AV113" s="22"/>
      <c r="AW113" s="22"/>
    </row>
    <row r="114" spans="3:49" x14ac:dyDescent="0.2">
      <c r="H114">
        <v>1.1000000000000001</v>
      </c>
      <c r="I114">
        <v>1.1299999999999999</v>
      </c>
      <c r="N114" s="22"/>
      <c r="O114" s="22">
        <v>56</v>
      </c>
      <c r="P114" s="23" t="s">
        <v>84</v>
      </c>
      <c r="Q114" s="31">
        <v>4.29</v>
      </c>
      <c r="R114" s="31">
        <f t="shared" si="0"/>
        <v>3.9</v>
      </c>
      <c r="S114" s="31">
        <f t="shared" si="1"/>
        <v>3.5750000000000002</v>
      </c>
      <c r="T114" s="31">
        <f t="shared" si="2"/>
        <v>3.3</v>
      </c>
      <c r="U114" s="31">
        <f t="shared" si="3"/>
        <v>3.0642857142857145</v>
      </c>
      <c r="V114" s="31">
        <v>2.2599999999999998</v>
      </c>
      <c r="W114" s="31">
        <f t="shared" si="4"/>
        <v>2.0545454545454542</v>
      </c>
      <c r="X114" s="31">
        <f t="shared" si="5"/>
        <v>1.8833333333333333</v>
      </c>
      <c r="Y114" s="31">
        <f t="shared" si="6"/>
        <v>1.7384615384615383</v>
      </c>
      <c r="Z114" s="31">
        <f t="shared" si="7"/>
        <v>1.6142857142857143</v>
      </c>
      <c r="AA114" s="22"/>
      <c r="AB114" s="22"/>
      <c r="AC114" s="22"/>
      <c r="AD114" s="22">
        <v>57</v>
      </c>
      <c r="AE114" s="22" t="s">
        <v>81</v>
      </c>
      <c r="AF114" s="31">
        <v>3.8</v>
      </c>
      <c r="AG114" s="31">
        <v>3.4545454545454541</v>
      </c>
      <c r="AH114" s="31">
        <v>3.1666666666666665</v>
      </c>
      <c r="AI114" s="31">
        <v>2.9230769230769229</v>
      </c>
      <c r="AJ114" s="31">
        <v>2.7142857142857144</v>
      </c>
      <c r="AK114" s="31">
        <v>2</v>
      </c>
      <c r="AL114" s="31">
        <v>1.8181818181818181</v>
      </c>
      <c r="AM114" s="31">
        <v>1.6666666666666667</v>
      </c>
      <c r="AN114" s="31">
        <v>1.5384615384615383</v>
      </c>
      <c r="AO114" s="31">
        <v>1.4285714285714286</v>
      </c>
      <c r="AP114" s="22"/>
      <c r="AQ114" s="22"/>
      <c r="AR114" s="22"/>
      <c r="AS114" s="22"/>
      <c r="AT114" s="22"/>
      <c r="AU114" s="22"/>
      <c r="AV114" s="22"/>
      <c r="AW114" s="22"/>
    </row>
    <row r="115" spans="3:49" x14ac:dyDescent="0.2">
      <c r="H115">
        <v>0.9</v>
      </c>
      <c r="I115">
        <v>1.18</v>
      </c>
      <c r="N115" s="22"/>
      <c r="O115" s="22">
        <v>57</v>
      </c>
      <c r="P115" s="23" t="s">
        <v>85</v>
      </c>
      <c r="Q115" s="31">
        <v>5.17</v>
      </c>
      <c r="R115" s="31">
        <f t="shared" si="0"/>
        <v>4.6999999999999993</v>
      </c>
      <c r="S115" s="31">
        <f t="shared" si="1"/>
        <v>4.3083333333333336</v>
      </c>
      <c r="T115" s="31">
        <f t="shared" si="2"/>
        <v>3.9769230769230766</v>
      </c>
      <c r="U115" s="31">
        <f t="shared" si="3"/>
        <v>3.6928571428571431</v>
      </c>
      <c r="V115" s="31">
        <v>2.72</v>
      </c>
      <c r="W115" s="31">
        <f t="shared" si="4"/>
        <v>2.4727272727272727</v>
      </c>
      <c r="X115" s="31">
        <f t="shared" si="5"/>
        <v>2.2666666666666671</v>
      </c>
      <c r="Y115" s="31">
        <f t="shared" si="6"/>
        <v>2.0923076923076924</v>
      </c>
      <c r="Z115" s="31">
        <f t="shared" si="7"/>
        <v>1.9428571428571431</v>
      </c>
      <c r="AA115" s="22"/>
      <c r="AB115" s="22"/>
      <c r="AC115" s="22"/>
      <c r="AD115" s="22">
        <v>58</v>
      </c>
      <c r="AE115" s="22" t="s">
        <v>149</v>
      </c>
      <c r="AF115" s="31">
        <v>5.48</v>
      </c>
      <c r="AG115" s="31">
        <v>4.9818181818181815</v>
      </c>
      <c r="AH115" s="31">
        <v>4.5666666666666673</v>
      </c>
      <c r="AI115" s="31">
        <v>4.2153846153846155</v>
      </c>
      <c r="AJ115" s="31">
        <v>3.914285714285715</v>
      </c>
      <c r="AK115" s="31">
        <v>2.89</v>
      </c>
      <c r="AL115" s="31">
        <v>2.627272727272727</v>
      </c>
      <c r="AM115" s="31">
        <v>2.4083333333333337</v>
      </c>
      <c r="AN115" s="31">
        <v>2.2230769230769232</v>
      </c>
      <c r="AO115" s="31">
        <v>2.0642857142857145</v>
      </c>
      <c r="AP115" s="22"/>
      <c r="AQ115" s="22"/>
      <c r="AR115" s="22"/>
      <c r="AS115" s="22"/>
      <c r="AT115" s="22"/>
      <c r="AU115" s="22"/>
      <c r="AV115" s="22"/>
      <c r="AW115" s="22"/>
    </row>
    <row r="116" spans="3:49" x14ac:dyDescent="0.2">
      <c r="C116" s="8" t="e">
        <f>+#REF!*1</f>
        <v>#REF!</v>
      </c>
      <c r="D116" s="8" t="e">
        <f>+#REF!*1.05</f>
        <v>#REF!</v>
      </c>
      <c r="E116" s="8" t="e">
        <f>+#REF!*1.13</f>
        <v>#REF!</v>
      </c>
      <c r="F116" s="8" t="e">
        <f>+#REF!*1.18</f>
        <v>#REF!</v>
      </c>
      <c r="G116" s="8" t="e">
        <f>+#REF!*1.23</f>
        <v>#REF!</v>
      </c>
      <c r="H116">
        <v>0.9</v>
      </c>
      <c r="I116">
        <v>1.23</v>
      </c>
      <c r="N116" s="22"/>
      <c r="O116" s="22">
        <v>58</v>
      </c>
      <c r="P116" s="23" t="s">
        <v>86</v>
      </c>
      <c r="Q116" s="31">
        <v>5.43</v>
      </c>
      <c r="R116" s="31">
        <f t="shared" si="0"/>
        <v>4.9363636363636356</v>
      </c>
      <c r="S116" s="31">
        <f t="shared" si="1"/>
        <v>4.5250000000000004</v>
      </c>
      <c r="T116" s="31">
        <f t="shared" si="2"/>
        <v>4.1769230769230763</v>
      </c>
      <c r="U116" s="31">
        <f t="shared" si="3"/>
        <v>3.8785714285714286</v>
      </c>
      <c r="V116" s="31">
        <v>2.86</v>
      </c>
      <c r="W116" s="31">
        <f t="shared" si="4"/>
        <v>2.5999999999999996</v>
      </c>
      <c r="X116" s="31">
        <f t="shared" si="5"/>
        <v>2.3833333333333333</v>
      </c>
      <c r="Y116" s="31">
        <f t="shared" si="6"/>
        <v>2.1999999999999997</v>
      </c>
      <c r="Z116" s="31">
        <f t="shared" si="7"/>
        <v>2.0428571428571427</v>
      </c>
      <c r="AA116" s="22"/>
      <c r="AB116" s="22"/>
      <c r="AC116" s="22"/>
      <c r="AD116" s="22">
        <v>59</v>
      </c>
      <c r="AE116" s="22" t="s">
        <v>34</v>
      </c>
      <c r="AF116" s="31">
        <v>6.54</v>
      </c>
      <c r="AG116" s="31">
        <v>5.9454545454545453</v>
      </c>
      <c r="AH116" s="31">
        <v>5.45</v>
      </c>
      <c r="AI116" s="31">
        <v>5.0307692307692307</v>
      </c>
      <c r="AJ116" s="31">
        <v>4.6714285714285717</v>
      </c>
      <c r="AK116" s="31">
        <v>3.44</v>
      </c>
      <c r="AL116" s="31">
        <v>3.127272727272727</v>
      </c>
      <c r="AM116" s="31">
        <v>2.8666666666666667</v>
      </c>
      <c r="AN116" s="31">
        <v>2.6461538461538461</v>
      </c>
      <c r="AO116" s="31">
        <v>2.4571428571428573</v>
      </c>
      <c r="AP116" s="22"/>
      <c r="AQ116" s="22"/>
      <c r="AR116" s="22"/>
      <c r="AS116" s="22"/>
      <c r="AT116" s="22"/>
      <c r="AU116" s="22"/>
      <c r="AV116" s="22"/>
      <c r="AW116" s="22"/>
    </row>
    <row r="117" spans="3:49" x14ac:dyDescent="0.2">
      <c r="N117" s="22"/>
      <c r="O117" s="22">
        <v>59</v>
      </c>
      <c r="P117" s="23" t="s">
        <v>87</v>
      </c>
      <c r="Q117" s="31">
        <v>7.54</v>
      </c>
      <c r="R117" s="31">
        <f t="shared" si="0"/>
        <v>6.8545454545454536</v>
      </c>
      <c r="S117" s="31">
        <f t="shared" si="1"/>
        <v>6.2833333333333332</v>
      </c>
      <c r="T117" s="31">
        <f t="shared" si="2"/>
        <v>5.8</v>
      </c>
      <c r="U117" s="31">
        <f t="shared" si="3"/>
        <v>5.3857142857142861</v>
      </c>
      <c r="V117" s="31">
        <v>3.97</v>
      </c>
      <c r="W117" s="31">
        <f t="shared" si="4"/>
        <v>3.6090909090909089</v>
      </c>
      <c r="X117" s="31">
        <f t="shared" si="5"/>
        <v>3.3083333333333336</v>
      </c>
      <c r="Y117" s="31">
        <f t="shared" si="6"/>
        <v>3.0538461538461541</v>
      </c>
      <c r="Z117" s="31">
        <f t="shared" si="7"/>
        <v>2.8357142857142859</v>
      </c>
      <c r="AA117" s="22"/>
      <c r="AB117" s="22"/>
      <c r="AC117" s="22"/>
      <c r="AD117" s="22">
        <v>60</v>
      </c>
      <c r="AE117" s="22" t="s">
        <v>90</v>
      </c>
      <c r="AF117" s="31">
        <v>4.49</v>
      </c>
      <c r="AG117" s="31">
        <v>4.081818181818182</v>
      </c>
      <c r="AH117" s="31">
        <v>3.7416666666666671</v>
      </c>
      <c r="AI117" s="31">
        <v>3.453846153846154</v>
      </c>
      <c r="AJ117" s="31">
        <v>3.2071428571428573</v>
      </c>
      <c r="AK117" s="31">
        <v>2.36</v>
      </c>
      <c r="AL117" s="31">
        <v>2.1454545454545451</v>
      </c>
      <c r="AM117" s="31">
        <v>1.9666666666666666</v>
      </c>
      <c r="AN117" s="31">
        <v>1.8153846153846152</v>
      </c>
      <c r="AO117" s="31">
        <v>1.6857142857142857</v>
      </c>
      <c r="AP117" s="22"/>
      <c r="AQ117" s="22"/>
      <c r="AR117" s="22"/>
      <c r="AS117" s="22"/>
      <c r="AT117" s="22"/>
      <c r="AU117" s="22"/>
      <c r="AV117" s="22"/>
      <c r="AW117" s="22"/>
    </row>
    <row r="118" spans="3:49" x14ac:dyDescent="0.2">
      <c r="N118" s="22"/>
      <c r="O118" s="22">
        <v>60</v>
      </c>
      <c r="P118" s="23" t="s">
        <v>88</v>
      </c>
      <c r="Q118" s="31">
        <v>7.54</v>
      </c>
      <c r="R118" s="31">
        <f t="shared" si="0"/>
        <v>6.8545454545454536</v>
      </c>
      <c r="S118" s="31">
        <f t="shared" si="1"/>
        <v>6.2833333333333332</v>
      </c>
      <c r="T118" s="31">
        <f t="shared" si="2"/>
        <v>5.8</v>
      </c>
      <c r="U118" s="31">
        <f t="shared" si="3"/>
        <v>5.3857142857142861</v>
      </c>
      <c r="V118" s="31">
        <v>3.97</v>
      </c>
      <c r="W118" s="31">
        <f t="shared" si="4"/>
        <v>3.6090909090909089</v>
      </c>
      <c r="X118" s="31">
        <f t="shared" si="5"/>
        <v>3.3083333333333336</v>
      </c>
      <c r="Y118" s="31">
        <f t="shared" si="6"/>
        <v>3.0538461538461541</v>
      </c>
      <c r="Z118" s="31">
        <f t="shared" si="7"/>
        <v>2.8357142857142859</v>
      </c>
      <c r="AA118" s="22"/>
      <c r="AB118" s="22"/>
      <c r="AC118" s="22"/>
      <c r="AD118" s="22">
        <v>61</v>
      </c>
      <c r="AE118" s="22" t="s">
        <v>71</v>
      </c>
      <c r="AF118" s="31">
        <v>4.9400000000000004</v>
      </c>
      <c r="AG118" s="31">
        <v>4.4909090909090912</v>
      </c>
      <c r="AH118" s="31">
        <v>4.1166666666666671</v>
      </c>
      <c r="AI118" s="31">
        <v>3.8000000000000003</v>
      </c>
      <c r="AJ118" s="31">
        <v>3.5285714285714289</v>
      </c>
      <c r="AK118" s="31">
        <v>2.6</v>
      </c>
      <c r="AL118" s="31">
        <v>2.3636363636363633</v>
      </c>
      <c r="AM118" s="31">
        <v>2.166666666666667</v>
      </c>
      <c r="AN118" s="31">
        <v>2</v>
      </c>
      <c r="AO118" s="31">
        <v>1.8571428571428574</v>
      </c>
      <c r="AP118" s="22"/>
      <c r="AQ118" s="22"/>
      <c r="AR118" s="22"/>
      <c r="AS118" s="22"/>
      <c r="AT118" s="22"/>
      <c r="AU118" s="22"/>
      <c r="AV118" s="22"/>
      <c r="AW118" s="22"/>
    </row>
    <row r="119" spans="3:49" x14ac:dyDescent="0.2">
      <c r="N119" s="22"/>
      <c r="O119" s="22">
        <v>61</v>
      </c>
      <c r="P119" s="23" t="s">
        <v>89</v>
      </c>
      <c r="Q119" s="31">
        <v>4.49</v>
      </c>
      <c r="R119" s="31">
        <f t="shared" si="0"/>
        <v>4.081818181818182</v>
      </c>
      <c r="S119" s="31">
        <f t="shared" si="1"/>
        <v>3.7416666666666671</v>
      </c>
      <c r="T119" s="31">
        <f t="shared" si="2"/>
        <v>3.453846153846154</v>
      </c>
      <c r="U119" s="31">
        <f t="shared" si="3"/>
        <v>3.2071428571428573</v>
      </c>
      <c r="V119" s="31">
        <v>2.36</v>
      </c>
      <c r="W119" s="31">
        <f t="shared" si="4"/>
        <v>2.1454545454545451</v>
      </c>
      <c r="X119" s="31">
        <f t="shared" si="5"/>
        <v>1.9666666666666666</v>
      </c>
      <c r="Y119" s="31">
        <f t="shared" si="6"/>
        <v>1.8153846153846152</v>
      </c>
      <c r="Z119" s="31">
        <f t="shared" si="7"/>
        <v>1.6857142857142857</v>
      </c>
      <c r="AA119" s="22"/>
      <c r="AB119" s="22"/>
      <c r="AC119" s="22"/>
      <c r="AD119" s="22">
        <v>62</v>
      </c>
      <c r="AE119" s="22" t="s">
        <v>105</v>
      </c>
      <c r="AF119" s="31">
        <v>4.34</v>
      </c>
      <c r="AG119" s="31">
        <v>3.9454545454545449</v>
      </c>
      <c r="AH119" s="31">
        <v>3.6166666666666667</v>
      </c>
      <c r="AI119" s="31">
        <v>3.3384615384615381</v>
      </c>
      <c r="AJ119" s="31">
        <v>3.1</v>
      </c>
      <c r="AK119" s="31">
        <v>2.29</v>
      </c>
      <c r="AL119" s="31">
        <v>2.0818181818181816</v>
      </c>
      <c r="AM119" s="31">
        <v>1.9083333333333334</v>
      </c>
      <c r="AN119" s="31">
        <v>1.7615384615384615</v>
      </c>
      <c r="AO119" s="31">
        <v>1.6357142857142859</v>
      </c>
      <c r="AP119" s="22"/>
      <c r="AQ119" s="22"/>
      <c r="AR119" s="22"/>
      <c r="AS119" s="22"/>
      <c r="AT119" s="22"/>
      <c r="AU119" s="22"/>
      <c r="AV119" s="22"/>
      <c r="AW119" s="22"/>
    </row>
    <row r="120" spans="3:49" x14ac:dyDescent="0.2">
      <c r="N120" s="22"/>
      <c r="O120" s="22">
        <v>62</v>
      </c>
      <c r="P120" s="23" t="s">
        <v>90</v>
      </c>
      <c r="Q120" s="31">
        <v>4.49</v>
      </c>
      <c r="R120" s="31">
        <f t="shared" si="0"/>
        <v>4.081818181818182</v>
      </c>
      <c r="S120" s="31">
        <f t="shared" si="1"/>
        <v>3.7416666666666671</v>
      </c>
      <c r="T120" s="31">
        <f t="shared" si="2"/>
        <v>3.453846153846154</v>
      </c>
      <c r="U120" s="31">
        <f t="shared" si="3"/>
        <v>3.2071428571428573</v>
      </c>
      <c r="V120" s="31">
        <v>2.36</v>
      </c>
      <c r="W120" s="31">
        <f t="shared" si="4"/>
        <v>2.1454545454545451</v>
      </c>
      <c r="X120" s="31">
        <f t="shared" si="5"/>
        <v>1.9666666666666666</v>
      </c>
      <c r="Y120" s="31">
        <f t="shared" si="6"/>
        <v>1.8153846153846152</v>
      </c>
      <c r="Z120" s="31">
        <f t="shared" si="7"/>
        <v>1.6857142857142857</v>
      </c>
      <c r="AA120" s="22"/>
      <c r="AB120" s="22"/>
      <c r="AC120" s="22"/>
      <c r="AD120" s="22">
        <v>63</v>
      </c>
      <c r="AE120" s="22" t="s">
        <v>35</v>
      </c>
      <c r="AF120" s="31">
        <v>6.54</v>
      </c>
      <c r="AG120" s="31">
        <v>5.9454545454545453</v>
      </c>
      <c r="AH120" s="31">
        <v>5.45</v>
      </c>
      <c r="AI120" s="31">
        <v>5.0307692307692307</v>
      </c>
      <c r="AJ120" s="31">
        <v>4.6714285714285717</v>
      </c>
      <c r="AK120" s="31">
        <v>3.44</v>
      </c>
      <c r="AL120" s="31">
        <v>3.127272727272727</v>
      </c>
      <c r="AM120" s="31">
        <v>2.8666666666666667</v>
      </c>
      <c r="AN120" s="31">
        <v>2.6461538461538461</v>
      </c>
      <c r="AO120" s="31">
        <v>2.4571428571428573</v>
      </c>
      <c r="AP120" s="22"/>
      <c r="AQ120" s="22"/>
      <c r="AR120" s="22"/>
      <c r="AS120" s="22"/>
      <c r="AT120" s="22"/>
      <c r="AU120" s="22"/>
      <c r="AV120" s="22"/>
      <c r="AW120" s="22"/>
    </row>
    <row r="121" spans="3:49" x14ac:dyDescent="0.2">
      <c r="N121" s="22"/>
      <c r="O121" s="22">
        <v>63</v>
      </c>
      <c r="P121" s="23" t="s">
        <v>91</v>
      </c>
      <c r="Q121" s="31">
        <v>4.9400000000000004</v>
      </c>
      <c r="R121" s="31">
        <f t="shared" si="0"/>
        <v>4.4909090909090912</v>
      </c>
      <c r="S121" s="31">
        <f t="shared" si="1"/>
        <v>4.1166666666666671</v>
      </c>
      <c r="T121" s="31">
        <f t="shared" si="2"/>
        <v>3.8000000000000003</v>
      </c>
      <c r="U121" s="31">
        <f t="shared" si="3"/>
        <v>3.5285714285714289</v>
      </c>
      <c r="V121" s="31">
        <v>2.6</v>
      </c>
      <c r="W121" s="31">
        <f t="shared" si="4"/>
        <v>2.3636363636363633</v>
      </c>
      <c r="X121" s="31">
        <f t="shared" si="5"/>
        <v>2.166666666666667</v>
      </c>
      <c r="Y121" s="31">
        <f t="shared" si="6"/>
        <v>2</v>
      </c>
      <c r="Z121" s="31">
        <f t="shared" si="7"/>
        <v>1.8571428571428574</v>
      </c>
      <c r="AA121" s="22"/>
      <c r="AB121" s="22"/>
      <c r="AC121" s="22"/>
      <c r="AD121" s="22">
        <v>64</v>
      </c>
      <c r="AE121" s="22" t="s">
        <v>128</v>
      </c>
      <c r="AF121" s="31">
        <v>5.43</v>
      </c>
      <c r="AG121" s="31">
        <v>4.9363636363636356</v>
      </c>
      <c r="AH121" s="31">
        <v>4.5250000000000004</v>
      </c>
      <c r="AI121" s="31">
        <v>4.1769230769230763</v>
      </c>
      <c r="AJ121" s="31">
        <v>3.8785714285714286</v>
      </c>
      <c r="AK121" s="31">
        <v>2.86</v>
      </c>
      <c r="AL121" s="31">
        <v>2.5999999999999996</v>
      </c>
      <c r="AM121" s="31">
        <v>2.3833333333333333</v>
      </c>
      <c r="AN121" s="31">
        <v>2.1999999999999997</v>
      </c>
      <c r="AO121" s="31">
        <v>2.0428571428571427</v>
      </c>
      <c r="AP121" s="22"/>
      <c r="AQ121" s="22"/>
      <c r="AR121" s="22"/>
      <c r="AS121" s="22"/>
      <c r="AT121" s="22"/>
      <c r="AU121" s="22"/>
      <c r="AV121" s="22"/>
      <c r="AW121" s="22"/>
    </row>
    <row r="122" spans="3:49" x14ac:dyDescent="0.2">
      <c r="N122" s="22"/>
      <c r="O122" s="22">
        <v>64</v>
      </c>
      <c r="P122" s="23" t="s">
        <v>92</v>
      </c>
      <c r="Q122" s="31">
        <v>4.29</v>
      </c>
      <c r="R122" s="31">
        <f t="shared" si="0"/>
        <v>3.9</v>
      </c>
      <c r="S122" s="31">
        <f t="shared" si="1"/>
        <v>3.5750000000000002</v>
      </c>
      <c r="T122" s="31">
        <f t="shared" si="2"/>
        <v>3.3</v>
      </c>
      <c r="U122" s="31">
        <f t="shared" si="3"/>
        <v>3.0642857142857145</v>
      </c>
      <c r="V122" s="31">
        <v>2.2599999999999998</v>
      </c>
      <c r="W122" s="31">
        <f t="shared" si="4"/>
        <v>2.0545454545454542</v>
      </c>
      <c r="X122" s="31">
        <f t="shared" si="5"/>
        <v>1.8833333333333333</v>
      </c>
      <c r="Y122" s="31">
        <f t="shared" si="6"/>
        <v>1.7384615384615383</v>
      </c>
      <c r="Z122" s="31">
        <f t="shared" si="7"/>
        <v>1.6142857142857143</v>
      </c>
      <c r="AA122" s="22"/>
      <c r="AB122" s="22"/>
      <c r="AC122" s="22"/>
      <c r="AD122" s="22">
        <v>65</v>
      </c>
      <c r="AE122" s="22" t="s">
        <v>47</v>
      </c>
      <c r="AF122" s="31">
        <v>6.03</v>
      </c>
      <c r="AG122" s="31">
        <v>5.4818181818181815</v>
      </c>
      <c r="AH122" s="31">
        <v>5.0250000000000004</v>
      </c>
      <c r="AI122" s="31">
        <v>4.6384615384615389</v>
      </c>
      <c r="AJ122" s="31">
        <v>4.3071428571428578</v>
      </c>
      <c r="AK122" s="31">
        <v>3.17</v>
      </c>
      <c r="AL122" s="31">
        <v>2.8818181818181814</v>
      </c>
      <c r="AM122" s="31">
        <v>2.6416666666666666</v>
      </c>
      <c r="AN122" s="31">
        <v>2.4384615384615382</v>
      </c>
      <c r="AO122" s="31">
        <v>2.2642857142857142</v>
      </c>
      <c r="AP122" s="22"/>
      <c r="AQ122" s="22"/>
      <c r="AR122" s="22"/>
      <c r="AS122" s="22"/>
      <c r="AT122" s="22"/>
      <c r="AU122" s="22"/>
      <c r="AV122" s="22"/>
      <c r="AW122" s="22"/>
    </row>
    <row r="123" spans="3:49" x14ac:dyDescent="0.2">
      <c r="N123" s="22"/>
      <c r="O123" s="22">
        <v>65</v>
      </c>
      <c r="P123" s="23" t="s">
        <v>93</v>
      </c>
      <c r="Q123" s="31">
        <v>4.29</v>
      </c>
      <c r="R123" s="31">
        <f t="shared" si="0"/>
        <v>3.9</v>
      </c>
      <c r="S123" s="31">
        <f t="shared" si="1"/>
        <v>3.5750000000000002</v>
      </c>
      <c r="T123" s="31">
        <f t="shared" si="2"/>
        <v>3.3</v>
      </c>
      <c r="U123" s="31">
        <f t="shared" si="3"/>
        <v>3.0642857142857145</v>
      </c>
      <c r="V123" s="31">
        <v>2.2599999999999998</v>
      </c>
      <c r="W123" s="31">
        <f t="shared" si="4"/>
        <v>2.0545454545454542</v>
      </c>
      <c r="X123" s="31">
        <f t="shared" si="5"/>
        <v>1.8833333333333333</v>
      </c>
      <c r="Y123" s="31">
        <f t="shared" si="6"/>
        <v>1.7384615384615383</v>
      </c>
      <c r="Z123" s="31">
        <f t="shared" si="7"/>
        <v>1.6142857142857143</v>
      </c>
      <c r="AA123" s="22"/>
      <c r="AB123" s="22"/>
      <c r="AC123" s="22"/>
      <c r="AD123" s="22">
        <v>66</v>
      </c>
      <c r="AE123" s="22" t="s">
        <v>91</v>
      </c>
      <c r="AF123" s="31">
        <v>4.9400000000000004</v>
      </c>
      <c r="AG123" s="31">
        <v>4.4909090909090912</v>
      </c>
      <c r="AH123" s="31">
        <v>4.1166666666666671</v>
      </c>
      <c r="AI123" s="31">
        <v>3.8000000000000003</v>
      </c>
      <c r="AJ123" s="31">
        <v>3.5285714285714289</v>
      </c>
      <c r="AK123" s="31">
        <v>2.6</v>
      </c>
      <c r="AL123" s="31">
        <v>2.3636363636363633</v>
      </c>
      <c r="AM123" s="31">
        <v>2.166666666666667</v>
      </c>
      <c r="AN123" s="31">
        <v>2</v>
      </c>
      <c r="AO123" s="31">
        <v>1.8571428571428574</v>
      </c>
      <c r="AP123" s="22"/>
      <c r="AQ123" s="22"/>
      <c r="AR123" s="22"/>
      <c r="AS123" s="22"/>
      <c r="AT123" s="22"/>
      <c r="AU123" s="22"/>
      <c r="AV123" s="22"/>
      <c r="AW123" s="22"/>
    </row>
    <row r="124" spans="3:49" x14ac:dyDescent="0.2">
      <c r="N124" s="22"/>
      <c r="O124" s="22">
        <v>66</v>
      </c>
      <c r="P124" s="23" t="s">
        <v>94</v>
      </c>
      <c r="Q124" s="31">
        <v>4.72</v>
      </c>
      <c r="R124" s="31">
        <f t="shared" ref="R124:R186" si="8">Q124/1.1</f>
        <v>4.2909090909090901</v>
      </c>
      <c r="S124" s="31">
        <f t="shared" ref="S124:S186" si="9">Q124/1.2</f>
        <v>3.9333333333333331</v>
      </c>
      <c r="T124" s="31">
        <f t="shared" ref="T124:T186" si="10">Q124/1.3</f>
        <v>3.6307692307692303</v>
      </c>
      <c r="U124" s="31">
        <f t="shared" ref="U124:U186" si="11">Q124/1.4</f>
        <v>3.3714285714285714</v>
      </c>
      <c r="V124" s="31">
        <v>2.48</v>
      </c>
      <c r="W124" s="31">
        <f t="shared" ref="W124:W186" si="12">V124/1.1</f>
        <v>2.2545454545454544</v>
      </c>
      <c r="X124" s="31">
        <f t="shared" ref="X124:X186" si="13">V124/1.2</f>
        <v>2.0666666666666669</v>
      </c>
      <c r="Y124" s="31">
        <f t="shared" ref="Y124:Y186" si="14">V124/1.3</f>
        <v>1.9076923076923076</v>
      </c>
      <c r="Z124" s="31">
        <f t="shared" ref="Z124:Z186" si="15">V124/1.4</f>
        <v>1.7714285714285716</v>
      </c>
      <c r="AA124" s="22"/>
      <c r="AB124" s="22"/>
      <c r="AC124" s="22"/>
      <c r="AD124" s="22">
        <v>67</v>
      </c>
      <c r="AE124" s="22" t="s">
        <v>124</v>
      </c>
      <c r="AF124" s="31">
        <v>4.9400000000000004</v>
      </c>
      <c r="AG124" s="31">
        <v>4.4909090909090912</v>
      </c>
      <c r="AH124" s="31">
        <v>4.1166666666666671</v>
      </c>
      <c r="AI124" s="31">
        <v>3.8000000000000003</v>
      </c>
      <c r="AJ124" s="31">
        <v>3.5285714285714289</v>
      </c>
      <c r="AK124" s="31">
        <v>2.6</v>
      </c>
      <c r="AL124" s="31">
        <v>2.3636363636363633</v>
      </c>
      <c r="AM124" s="31">
        <v>2.166666666666667</v>
      </c>
      <c r="AN124" s="31">
        <v>2</v>
      </c>
      <c r="AO124" s="31">
        <v>1.8571428571428574</v>
      </c>
      <c r="AP124" s="22"/>
      <c r="AQ124" s="22"/>
      <c r="AR124" s="22"/>
      <c r="AS124" s="22"/>
      <c r="AT124" s="22"/>
      <c r="AU124" s="22"/>
      <c r="AV124" s="22"/>
      <c r="AW124" s="22"/>
    </row>
    <row r="125" spans="3:49" x14ac:dyDescent="0.2">
      <c r="N125" s="22"/>
      <c r="O125" s="22">
        <v>67</v>
      </c>
      <c r="P125" s="23" t="s">
        <v>95</v>
      </c>
      <c r="Q125" s="31">
        <v>4.49</v>
      </c>
      <c r="R125" s="31">
        <f t="shared" si="8"/>
        <v>4.081818181818182</v>
      </c>
      <c r="S125" s="31">
        <f t="shared" si="9"/>
        <v>3.7416666666666671</v>
      </c>
      <c r="T125" s="31">
        <f t="shared" si="10"/>
        <v>3.453846153846154</v>
      </c>
      <c r="U125" s="31">
        <f t="shared" si="11"/>
        <v>3.2071428571428573</v>
      </c>
      <c r="V125" s="31">
        <v>2.36</v>
      </c>
      <c r="W125" s="31">
        <f t="shared" si="12"/>
        <v>2.1454545454545451</v>
      </c>
      <c r="X125" s="31">
        <f t="shared" si="13"/>
        <v>1.9666666666666666</v>
      </c>
      <c r="Y125" s="31">
        <f t="shared" si="14"/>
        <v>1.8153846153846152</v>
      </c>
      <c r="Z125" s="31">
        <f t="shared" si="15"/>
        <v>1.6857142857142857</v>
      </c>
      <c r="AA125" s="22"/>
      <c r="AB125" s="22"/>
      <c r="AC125" s="22"/>
      <c r="AD125" s="22">
        <v>68</v>
      </c>
      <c r="AE125" s="22" t="s">
        <v>129</v>
      </c>
      <c r="AF125" s="31">
        <v>6.79</v>
      </c>
      <c r="AG125" s="31">
        <v>6.172727272727272</v>
      </c>
      <c r="AH125" s="31">
        <v>5.6583333333333332</v>
      </c>
      <c r="AI125" s="31">
        <v>5.2230769230769232</v>
      </c>
      <c r="AJ125" s="31">
        <v>4.8500000000000005</v>
      </c>
      <c r="AK125" s="31">
        <v>3.57</v>
      </c>
      <c r="AL125" s="31">
        <v>3.2454545454545451</v>
      </c>
      <c r="AM125" s="31">
        <v>2.9750000000000001</v>
      </c>
      <c r="AN125" s="31">
        <v>2.7461538461538457</v>
      </c>
      <c r="AO125" s="31">
        <v>2.5500000000000003</v>
      </c>
      <c r="AP125" s="22"/>
      <c r="AQ125" s="22"/>
      <c r="AR125" s="22"/>
      <c r="AS125" s="22"/>
      <c r="AT125" s="22"/>
      <c r="AU125" s="22"/>
      <c r="AV125" s="22"/>
      <c r="AW125" s="22"/>
    </row>
    <row r="126" spans="3:49" x14ac:dyDescent="0.2">
      <c r="N126" s="22"/>
      <c r="O126" s="22">
        <v>68</v>
      </c>
      <c r="P126" s="23" t="s">
        <v>96</v>
      </c>
      <c r="Q126" s="31">
        <v>5.27</v>
      </c>
      <c r="R126" s="31">
        <f t="shared" si="8"/>
        <v>4.7909090909090901</v>
      </c>
      <c r="S126" s="31">
        <f t="shared" si="9"/>
        <v>4.3916666666666666</v>
      </c>
      <c r="T126" s="31">
        <f t="shared" si="10"/>
        <v>4.0538461538461537</v>
      </c>
      <c r="U126" s="31">
        <f t="shared" si="11"/>
        <v>3.7642857142857142</v>
      </c>
      <c r="V126" s="31">
        <v>2.77</v>
      </c>
      <c r="W126" s="31">
        <f t="shared" si="12"/>
        <v>2.5181818181818181</v>
      </c>
      <c r="X126" s="31">
        <f t="shared" si="13"/>
        <v>2.3083333333333336</v>
      </c>
      <c r="Y126" s="31">
        <f t="shared" si="14"/>
        <v>2.1307692307692307</v>
      </c>
      <c r="Z126" s="31">
        <f t="shared" si="15"/>
        <v>1.9785714285714286</v>
      </c>
      <c r="AA126" s="22"/>
      <c r="AB126" s="22"/>
      <c r="AC126" s="22"/>
      <c r="AD126" s="22">
        <v>69</v>
      </c>
      <c r="AE126" s="22" t="s">
        <v>150</v>
      </c>
      <c r="AF126" s="31">
        <v>6.03</v>
      </c>
      <c r="AG126" s="31">
        <v>5.4818181818181815</v>
      </c>
      <c r="AH126" s="31">
        <v>5.0250000000000004</v>
      </c>
      <c r="AI126" s="31">
        <v>4.6384615384615389</v>
      </c>
      <c r="AJ126" s="31">
        <v>4.3071428571428578</v>
      </c>
      <c r="AK126" s="31">
        <v>3.17</v>
      </c>
      <c r="AL126" s="31">
        <v>2.8818181818181814</v>
      </c>
      <c r="AM126" s="31">
        <v>2.6416666666666666</v>
      </c>
      <c r="AN126" s="31">
        <v>2.4384615384615382</v>
      </c>
      <c r="AO126" s="31">
        <v>2.2642857142857142</v>
      </c>
      <c r="AP126" s="22"/>
      <c r="AQ126" s="22"/>
      <c r="AR126" s="22"/>
      <c r="AS126" s="22"/>
      <c r="AT126" s="22"/>
      <c r="AU126" s="22"/>
      <c r="AV126" s="22"/>
      <c r="AW126" s="22"/>
    </row>
    <row r="127" spans="3:49" x14ac:dyDescent="0.2">
      <c r="N127" s="22"/>
      <c r="O127" s="22">
        <v>69</v>
      </c>
      <c r="P127" s="23" t="s">
        <v>97</v>
      </c>
      <c r="Q127" s="31">
        <v>5.6</v>
      </c>
      <c r="R127" s="31">
        <f t="shared" si="8"/>
        <v>5.0909090909090899</v>
      </c>
      <c r="S127" s="31">
        <f t="shared" si="9"/>
        <v>4.666666666666667</v>
      </c>
      <c r="T127" s="31">
        <f t="shared" si="10"/>
        <v>4.3076923076923075</v>
      </c>
      <c r="U127" s="31">
        <f t="shared" si="11"/>
        <v>4</v>
      </c>
      <c r="V127" s="31">
        <v>2.95</v>
      </c>
      <c r="W127" s="31">
        <f t="shared" si="12"/>
        <v>2.6818181818181817</v>
      </c>
      <c r="X127" s="31">
        <f t="shared" si="13"/>
        <v>2.4583333333333335</v>
      </c>
      <c r="Y127" s="31">
        <f t="shared" si="14"/>
        <v>2.2692307692307692</v>
      </c>
      <c r="Z127" s="31">
        <f t="shared" si="15"/>
        <v>2.1071428571428572</v>
      </c>
      <c r="AA127" s="22"/>
      <c r="AB127" s="22"/>
      <c r="AC127" s="22"/>
      <c r="AD127" s="22">
        <v>70</v>
      </c>
      <c r="AE127" s="22" t="s">
        <v>32</v>
      </c>
      <c r="AF127" s="31">
        <v>7.54</v>
      </c>
      <c r="AG127" s="31">
        <v>6.8545454545454536</v>
      </c>
      <c r="AH127" s="31">
        <v>6.2833333333333332</v>
      </c>
      <c r="AI127" s="31">
        <v>5.8</v>
      </c>
      <c r="AJ127" s="31">
        <v>5.3857142857142861</v>
      </c>
      <c r="AK127" s="31">
        <v>3.97</v>
      </c>
      <c r="AL127" s="31">
        <v>3.6090909090909089</v>
      </c>
      <c r="AM127" s="31">
        <v>3.3083333333333336</v>
      </c>
      <c r="AN127" s="31">
        <v>3.0538461538461541</v>
      </c>
      <c r="AO127" s="31">
        <v>2.8357142857142859</v>
      </c>
      <c r="AP127" s="22"/>
      <c r="AQ127" s="22"/>
      <c r="AR127" s="22"/>
      <c r="AS127" s="22"/>
      <c r="AT127" s="22"/>
      <c r="AU127" s="22"/>
      <c r="AV127" s="22"/>
      <c r="AW127" s="22"/>
    </row>
    <row r="128" spans="3:49" x14ac:dyDescent="0.2">
      <c r="N128" s="22"/>
      <c r="O128" s="22">
        <v>70</v>
      </c>
      <c r="P128" s="23" t="s">
        <v>98</v>
      </c>
      <c r="Q128" s="31">
        <v>6.39</v>
      </c>
      <c r="R128" s="31">
        <f t="shared" si="8"/>
        <v>5.8090909090909086</v>
      </c>
      <c r="S128" s="31">
        <f t="shared" si="9"/>
        <v>5.3250000000000002</v>
      </c>
      <c r="T128" s="31">
        <f t="shared" si="10"/>
        <v>4.9153846153846148</v>
      </c>
      <c r="U128" s="31">
        <f t="shared" si="11"/>
        <v>4.5642857142857141</v>
      </c>
      <c r="V128" s="31">
        <v>3.36</v>
      </c>
      <c r="W128" s="31">
        <f t="shared" si="12"/>
        <v>3.0545454545454542</v>
      </c>
      <c r="X128" s="31">
        <f t="shared" si="13"/>
        <v>2.8</v>
      </c>
      <c r="Y128" s="31">
        <f t="shared" si="14"/>
        <v>2.5846153846153843</v>
      </c>
      <c r="Z128" s="31">
        <f t="shared" si="15"/>
        <v>2.4</v>
      </c>
      <c r="AA128" s="22"/>
      <c r="AB128" s="22"/>
      <c r="AC128" s="22"/>
      <c r="AD128" s="22">
        <v>71</v>
      </c>
      <c r="AE128" s="22" t="s">
        <v>130</v>
      </c>
      <c r="AF128" s="31">
        <v>6.03</v>
      </c>
      <c r="AG128" s="31">
        <v>5.4818181818181815</v>
      </c>
      <c r="AH128" s="31">
        <v>5.0250000000000004</v>
      </c>
      <c r="AI128" s="31">
        <v>4.6384615384615389</v>
      </c>
      <c r="AJ128" s="31">
        <v>4.3071428571428578</v>
      </c>
      <c r="AK128" s="31">
        <v>3.17</v>
      </c>
      <c r="AL128" s="31">
        <v>2.8818181818181814</v>
      </c>
      <c r="AM128" s="31">
        <v>2.6416666666666666</v>
      </c>
      <c r="AN128" s="31">
        <v>2.4384615384615382</v>
      </c>
      <c r="AO128" s="31">
        <v>2.2642857142857142</v>
      </c>
      <c r="AP128" s="22"/>
      <c r="AQ128" s="22"/>
      <c r="AR128" s="22"/>
      <c r="AS128" s="22"/>
      <c r="AT128" s="22"/>
      <c r="AU128" s="22"/>
      <c r="AV128" s="22"/>
      <c r="AW128" s="22"/>
    </row>
    <row r="129" spans="14:49" x14ac:dyDescent="0.2">
      <c r="N129" s="22"/>
      <c r="O129" s="22">
        <v>71</v>
      </c>
      <c r="P129" s="23" t="s">
        <v>99</v>
      </c>
      <c r="Q129" s="31">
        <v>4.72</v>
      </c>
      <c r="R129" s="31">
        <f t="shared" si="8"/>
        <v>4.2909090909090901</v>
      </c>
      <c r="S129" s="31">
        <f t="shared" si="9"/>
        <v>3.9333333333333331</v>
      </c>
      <c r="T129" s="31">
        <f t="shared" si="10"/>
        <v>3.6307692307692303</v>
      </c>
      <c r="U129" s="31">
        <f t="shared" si="11"/>
        <v>3.3714285714285714</v>
      </c>
      <c r="V129" s="31">
        <v>2.48</v>
      </c>
      <c r="W129" s="31">
        <f t="shared" si="12"/>
        <v>2.2545454545454544</v>
      </c>
      <c r="X129" s="31">
        <f t="shared" si="13"/>
        <v>2.0666666666666669</v>
      </c>
      <c r="Y129" s="31">
        <f t="shared" si="14"/>
        <v>1.9076923076923076</v>
      </c>
      <c r="Z129" s="31">
        <f t="shared" si="15"/>
        <v>1.7714285714285716</v>
      </c>
      <c r="AA129" s="22"/>
      <c r="AB129" s="22"/>
      <c r="AC129" s="22"/>
      <c r="AD129" s="22">
        <v>72</v>
      </c>
      <c r="AE129" s="22" t="s">
        <v>40</v>
      </c>
      <c r="AF129" s="31">
        <v>5.43</v>
      </c>
      <c r="AG129" s="31">
        <v>4.9363636363636356</v>
      </c>
      <c r="AH129" s="31">
        <v>4.5250000000000004</v>
      </c>
      <c r="AI129" s="31">
        <v>4.1769230769230763</v>
      </c>
      <c r="AJ129" s="31">
        <v>3.8785714285714286</v>
      </c>
      <c r="AK129" s="31">
        <v>2.86</v>
      </c>
      <c r="AL129" s="31">
        <v>2.5999999999999996</v>
      </c>
      <c r="AM129" s="31">
        <v>2.3833333333333333</v>
      </c>
      <c r="AN129" s="31">
        <v>2.1999999999999997</v>
      </c>
      <c r="AO129" s="31">
        <v>2.0428571428571427</v>
      </c>
      <c r="AP129" s="22"/>
      <c r="AQ129" s="22"/>
      <c r="AR129" s="22"/>
      <c r="AS129" s="22"/>
      <c r="AT129" s="22"/>
      <c r="AU129" s="22"/>
      <c r="AV129" s="22"/>
      <c r="AW129" s="22"/>
    </row>
    <row r="130" spans="14:49" x14ac:dyDescent="0.2">
      <c r="N130" s="22"/>
      <c r="O130" s="22">
        <v>72</v>
      </c>
      <c r="P130" s="23" t="s">
        <v>100</v>
      </c>
      <c r="Q130" s="31">
        <v>6.31</v>
      </c>
      <c r="R130" s="31">
        <f t="shared" si="8"/>
        <v>5.7363636363636354</v>
      </c>
      <c r="S130" s="31">
        <f t="shared" si="9"/>
        <v>5.2583333333333329</v>
      </c>
      <c r="T130" s="31">
        <f t="shared" si="10"/>
        <v>4.8538461538461535</v>
      </c>
      <c r="U130" s="31">
        <f t="shared" si="11"/>
        <v>4.5071428571428571</v>
      </c>
      <c r="V130" s="31">
        <v>3.32</v>
      </c>
      <c r="W130" s="31">
        <f t="shared" si="12"/>
        <v>3.0181818181818176</v>
      </c>
      <c r="X130" s="31">
        <f t="shared" si="13"/>
        <v>2.7666666666666666</v>
      </c>
      <c r="Y130" s="31">
        <f t="shared" si="14"/>
        <v>2.5538461538461537</v>
      </c>
      <c r="Z130" s="31">
        <f t="shared" si="15"/>
        <v>2.3714285714285714</v>
      </c>
      <c r="AA130" s="22"/>
      <c r="AB130" s="22"/>
      <c r="AC130" s="22"/>
      <c r="AD130" s="22">
        <v>73</v>
      </c>
      <c r="AE130" s="22" t="s">
        <v>106</v>
      </c>
      <c r="AF130" s="31">
        <v>4.34</v>
      </c>
      <c r="AG130" s="31">
        <v>3.9454545454545449</v>
      </c>
      <c r="AH130" s="31">
        <v>3.6166666666666667</v>
      </c>
      <c r="AI130" s="31">
        <v>3.3384615384615381</v>
      </c>
      <c r="AJ130" s="31">
        <v>3.1</v>
      </c>
      <c r="AK130" s="31">
        <v>2.29</v>
      </c>
      <c r="AL130" s="31">
        <v>2.0818181818181816</v>
      </c>
      <c r="AM130" s="31">
        <v>1.9083333333333334</v>
      </c>
      <c r="AN130" s="31">
        <v>1.7615384615384615</v>
      </c>
      <c r="AO130" s="31">
        <v>1.6357142857142859</v>
      </c>
      <c r="AP130" s="22"/>
      <c r="AQ130" s="22"/>
      <c r="AR130" s="22"/>
      <c r="AS130" s="22"/>
      <c r="AT130" s="22"/>
      <c r="AU130" s="22"/>
      <c r="AV130" s="22"/>
      <c r="AW130" s="22"/>
    </row>
    <row r="131" spans="14:49" x14ac:dyDescent="0.2">
      <c r="N131" s="22"/>
      <c r="O131" s="22">
        <v>73</v>
      </c>
      <c r="P131" s="23" t="s">
        <v>101</v>
      </c>
      <c r="Q131" s="31">
        <v>6.31</v>
      </c>
      <c r="R131" s="31">
        <f t="shared" si="8"/>
        <v>5.7363636363636354</v>
      </c>
      <c r="S131" s="31">
        <f t="shared" si="9"/>
        <v>5.2583333333333329</v>
      </c>
      <c r="T131" s="31">
        <f t="shared" si="10"/>
        <v>4.8538461538461535</v>
      </c>
      <c r="U131" s="31">
        <f t="shared" si="11"/>
        <v>4.5071428571428571</v>
      </c>
      <c r="V131" s="31">
        <v>3.32</v>
      </c>
      <c r="W131" s="31">
        <f t="shared" si="12"/>
        <v>3.0181818181818176</v>
      </c>
      <c r="X131" s="31">
        <f t="shared" si="13"/>
        <v>2.7666666666666666</v>
      </c>
      <c r="Y131" s="31">
        <f t="shared" si="14"/>
        <v>2.5538461538461537</v>
      </c>
      <c r="Z131" s="31">
        <f t="shared" si="15"/>
        <v>2.3714285714285714</v>
      </c>
      <c r="AA131" s="22"/>
      <c r="AB131" s="22"/>
      <c r="AC131" s="22"/>
      <c r="AD131" s="22">
        <v>74</v>
      </c>
      <c r="AE131" s="22" t="s">
        <v>107</v>
      </c>
      <c r="AF131" s="31">
        <v>3.88</v>
      </c>
      <c r="AG131" s="31">
        <v>3.5272727272727269</v>
      </c>
      <c r="AH131" s="31">
        <v>3.2333333333333334</v>
      </c>
      <c r="AI131" s="31">
        <v>2.9846153846153842</v>
      </c>
      <c r="AJ131" s="31">
        <v>2.7714285714285714</v>
      </c>
      <c r="AK131" s="31">
        <v>2.04</v>
      </c>
      <c r="AL131" s="31">
        <v>1.8545454545454545</v>
      </c>
      <c r="AM131" s="31">
        <v>1.7000000000000002</v>
      </c>
      <c r="AN131" s="31">
        <v>1.5692307692307692</v>
      </c>
      <c r="AO131" s="31">
        <v>1.4571428571428573</v>
      </c>
      <c r="AP131" s="22"/>
      <c r="AQ131" s="22"/>
      <c r="AR131" s="22"/>
      <c r="AS131" s="22"/>
      <c r="AT131" s="22"/>
      <c r="AU131" s="22"/>
      <c r="AV131" s="22"/>
      <c r="AW131" s="22"/>
    </row>
    <row r="132" spans="14:49" x14ac:dyDescent="0.2">
      <c r="N132" s="22"/>
      <c r="O132" s="22">
        <v>74</v>
      </c>
      <c r="P132" s="23" t="s">
        <v>102</v>
      </c>
      <c r="Q132" s="31">
        <v>6.7</v>
      </c>
      <c r="R132" s="31">
        <f t="shared" si="8"/>
        <v>6.0909090909090908</v>
      </c>
      <c r="S132" s="31">
        <f t="shared" si="9"/>
        <v>5.5833333333333339</v>
      </c>
      <c r="T132" s="31">
        <f t="shared" si="10"/>
        <v>5.1538461538461542</v>
      </c>
      <c r="U132" s="31">
        <f t="shared" si="11"/>
        <v>4.7857142857142865</v>
      </c>
      <c r="V132" s="31">
        <v>3.53</v>
      </c>
      <c r="W132" s="31">
        <f t="shared" si="12"/>
        <v>3.2090909090909085</v>
      </c>
      <c r="X132" s="31">
        <f t="shared" si="13"/>
        <v>2.9416666666666664</v>
      </c>
      <c r="Y132" s="31">
        <f t="shared" si="14"/>
        <v>2.7153846153846151</v>
      </c>
      <c r="Z132" s="31">
        <f t="shared" si="15"/>
        <v>2.5214285714285714</v>
      </c>
      <c r="AA132" s="22"/>
      <c r="AB132" s="22"/>
      <c r="AC132" s="22"/>
      <c r="AD132" s="22">
        <v>75</v>
      </c>
      <c r="AE132" s="22" t="s">
        <v>92</v>
      </c>
      <c r="AF132" s="31">
        <v>4.29</v>
      </c>
      <c r="AG132" s="31">
        <v>3.9</v>
      </c>
      <c r="AH132" s="31">
        <v>3.5750000000000002</v>
      </c>
      <c r="AI132" s="31">
        <v>3.3</v>
      </c>
      <c r="AJ132" s="31">
        <v>3.0642857142857145</v>
      </c>
      <c r="AK132" s="31">
        <v>2.2599999999999998</v>
      </c>
      <c r="AL132" s="31">
        <v>2.0545454545454542</v>
      </c>
      <c r="AM132" s="31">
        <v>1.8833333333333333</v>
      </c>
      <c r="AN132" s="31">
        <v>1.7384615384615383</v>
      </c>
      <c r="AO132" s="31">
        <v>1.6142857142857143</v>
      </c>
      <c r="AP132" s="22"/>
      <c r="AQ132" s="22"/>
      <c r="AR132" s="22"/>
      <c r="AS132" s="22"/>
      <c r="AT132" s="22"/>
      <c r="AU132" s="22"/>
      <c r="AV132" s="22"/>
      <c r="AW132" s="22"/>
    </row>
    <row r="133" spans="14:49" x14ac:dyDescent="0.2">
      <c r="N133" s="22"/>
      <c r="O133" s="22">
        <v>75</v>
      </c>
      <c r="P133" s="23" t="s">
        <v>103</v>
      </c>
      <c r="Q133" s="31">
        <v>5.17</v>
      </c>
      <c r="R133" s="31">
        <f t="shared" si="8"/>
        <v>4.6999999999999993</v>
      </c>
      <c r="S133" s="31">
        <f t="shared" si="9"/>
        <v>4.3083333333333336</v>
      </c>
      <c r="T133" s="31">
        <f t="shared" si="10"/>
        <v>3.9769230769230766</v>
      </c>
      <c r="U133" s="31">
        <f t="shared" si="11"/>
        <v>3.6928571428571431</v>
      </c>
      <c r="V133" s="31">
        <v>2.72</v>
      </c>
      <c r="W133" s="31">
        <f t="shared" si="12"/>
        <v>2.4727272727272727</v>
      </c>
      <c r="X133" s="31">
        <f t="shared" si="13"/>
        <v>2.2666666666666671</v>
      </c>
      <c r="Y133" s="31">
        <f t="shared" si="14"/>
        <v>2.0923076923076924</v>
      </c>
      <c r="Z133" s="31">
        <f t="shared" si="15"/>
        <v>1.9428571428571431</v>
      </c>
      <c r="AA133" s="22"/>
      <c r="AB133" s="22"/>
      <c r="AC133" s="22"/>
      <c r="AD133" s="22">
        <v>76</v>
      </c>
      <c r="AE133" s="22" t="s">
        <v>67</v>
      </c>
      <c r="AF133" s="31">
        <v>3.8</v>
      </c>
      <c r="AG133" s="31">
        <v>3.4545454545454541</v>
      </c>
      <c r="AH133" s="31">
        <v>3.1666666666666665</v>
      </c>
      <c r="AI133" s="31">
        <v>2.9230769230769229</v>
      </c>
      <c r="AJ133" s="31">
        <v>2.7142857142857144</v>
      </c>
      <c r="AK133" s="31">
        <v>2</v>
      </c>
      <c r="AL133" s="31">
        <v>1.8181818181818181</v>
      </c>
      <c r="AM133" s="31">
        <v>1.6666666666666667</v>
      </c>
      <c r="AN133" s="31">
        <v>1.5384615384615383</v>
      </c>
      <c r="AO133" s="31">
        <v>1.4285714285714286</v>
      </c>
      <c r="AP133" s="22"/>
      <c r="AQ133" s="22"/>
      <c r="AR133" s="22"/>
      <c r="AS133" s="22"/>
      <c r="AT133" s="22"/>
      <c r="AU133" s="22"/>
      <c r="AV133" s="22"/>
      <c r="AW133" s="22"/>
    </row>
    <row r="134" spans="14:49" x14ac:dyDescent="0.2">
      <c r="N134" s="22"/>
      <c r="O134" s="22">
        <v>76</v>
      </c>
      <c r="P134" s="23" t="s">
        <v>104</v>
      </c>
      <c r="Q134" s="31">
        <v>4.34</v>
      </c>
      <c r="R134" s="31">
        <f t="shared" si="8"/>
        <v>3.9454545454545449</v>
      </c>
      <c r="S134" s="31">
        <f t="shared" si="9"/>
        <v>3.6166666666666667</v>
      </c>
      <c r="T134" s="31">
        <f t="shared" si="10"/>
        <v>3.3384615384615381</v>
      </c>
      <c r="U134" s="31">
        <f t="shared" si="11"/>
        <v>3.1</v>
      </c>
      <c r="V134" s="31">
        <v>2.29</v>
      </c>
      <c r="W134" s="31">
        <f t="shared" si="12"/>
        <v>2.0818181818181816</v>
      </c>
      <c r="X134" s="31">
        <f t="shared" si="13"/>
        <v>1.9083333333333334</v>
      </c>
      <c r="Y134" s="31">
        <f t="shared" si="14"/>
        <v>1.7615384615384615</v>
      </c>
      <c r="Z134" s="31">
        <f t="shared" si="15"/>
        <v>1.6357142857142859</v>
      </c>
      <c r="AA134" s="22"/>
      <c r="AB134" s="22"/>
      <c r="AC134" s="22"/>
      <c r="AD134" s="22">
        <v>77</v>
      </c>
      <c r="AE134" s="22" t="s">
        <v>137</v>
      </c>
      <c r="AF134" s="31">
        <v>4.9400000000000004</v>
      </c>
      <c r="AG134" s="31">
        <v>4.4909090909090912</v>
      </c>
      <c r="AH134" s="31">
        <v>4.1166666666666671</v>
      </c>
      <c r="AI134" s="31">
        <v>3.8000000000000003</v>
      </c>
      <c r="AJ134" s="31">
        <v>3.5285714285714289</v>
      </c>
      <c r="AK134" s="31">
        <v>2.6</v>
      </c>
      <c r="AL134" s="31">
        <v>2.3636363636363633</v>
      </c>
      <c r="AM134" s="31">
        <v>2.166666666666667</v>
      </c>
      <c r="AN134" s="31">
        <v>2</v>
      </c>
      <c r="AO134" s="31">
        <v>1.8571428571428574</v>
      </c>
      <c r="AP134" s="22"/>
      <c r="AQ134" s="22"/>
      <c r="AR134" s="22"/>
      <c r="AS134" s="22"/>
      <c r="AT134" s="22"/>
      <c r="AU134" s="22"/>
      <c r="AV134" s="22"/>
      <c r="AW134" s="22"/>
    </row>
    <row r="135" spans="14:49" x14ac:dyDescent="0.2">
      <c r="N135" s="22"/>
      <c r="O135" s="22">
        <v>77</v>
      </c>
      <c r="P135" s="23" t="s">
        <v>105</v>
      </c>
      <c r="Q135" s="31">
        <v>4.34</v>
      </c>
      <c r="R135" s="31">
        <f t="shared" si="8"/>
        <v>3.9454545454545449</v>
      </c>
      <c r="S135" s="31">
        <f t="shared" si="9"/>
        <v>3.6166666666666667</v>
      </c>
      <c r="T135" s="31">
        <f t="shared" si="10"/>
        <v>3.3384615384615381</v>
      </c>
      <c r="U135" s="31">
        <f t="shared" si="11"/>
        <v>3.1</v>
      </c>
      <c r="V135" s="31">
        <v>2.29</v>
      </c>
      <c r="W135" s="31">
        <f t="shared" si="12"/>
        <v>2.0818181818181816</v>
      </c>
      <c r="X135" s="31">
        <f t="shared" si="13"/>
        <v>1.9083333333333334</v>
      </c>
      <c r="Y135" s="31">
        <f t="shared" si="14"/>
        <v>1.7615384615384615</v>
      </c>
      <c r="Z135" s="31">
        <f t="shared" si="15"/>
        <v>1.6357142857142859</v>
      </c>
      <c r="AA135" s="22"/>
      <c r="AB135" s="22"/>
      <c r="AC135" s="22"/>
      <c r="AD135" s="22">
        <v>78</v>
      </c>
      <c r="AE135" s="22" t="s">
        <v>59</v>
      </c>
      <c r="AF135" s="31">
        <v>6.03</v>
      </c>
      <c r="AG135" s="31">
        <v>5.4818181818181815</v>
      </c>
      <c r="AH135" s="31">
        <v>5.0250000000000004</v>
      </c>
      <c r="AI135" s="31">
        <v>4.6384615384615389</v>
      </c>
      <c r="AJ135" s="31">
        <v>4.3071428571428578</v>
      </c>
      <c r="AK135" s="31">
        <v>3.17</v>
      </c>
      <c r="AL135" s="31">
        <v>2.8818181818181814</v>
      </c>
      <c r="AM135" s="31">
        <v>2.6416666666666666</v>
      </c>
      <c r="AN135" s="31">
        <v>2.4384615384615382</v>
      </c>
      <c r="AO135" s="31">
        <v>2.2642857142857142</v>
      </c>
      <c r="AP135" s="22"/>
      <c r="AQ135" s="22"/>
      <c r="AR135" s="22"/>
      <c r="AS135" s="22"/>
      <c r="AT135" s="22"/>
      <c r="AU135" s="22"/>
      <c r="AV135" s="22"/>
      <c r="AW135" s="22"/>
    </row>
    <row r="136" spans="14:49" x14ac:dyDescent="0.2">
      <c r="N136" s="22"/>
      <c r="O136" s="22">
        <v>78</v>
      </c>
      <c r="P136" s="23" t="s">
        <v>106</v>
      </c>
      <c r="Q136" s="31">
        <v>4.34</v>
      </c>
      <c r="R136" s="31">
        <f t="shared" si="8"/>
        <v>3.9454545454545449</v>
      </c>
      <c r="S136" s="31">
        <f t="shared" si="9"/>
        <v>3.6166666666666667</v>
      </c>
      <c r="T136" s="31">
        <f t="shared" si="10"/>
        <v>3.3384615384615381</v>
      </c>
      <c r="U136" s="31">
        <f t="shared" si="11"/>
        <v>3.1</v>
      </c>
      <c r="V136" s="31">
        <v>2.29</v>
      </c>
      <c r="W136" s="31">
        <f t="shared" si="12"/>
        <v>2.0818181818181816</v>
      </c>
      <c r="X136" s="31">
        <f t="shared" si="13"/>
        <v>1.9083333333333334</v>
      </c>
      <c r="Y136" s="31">
        <f t="shared" si="14"/>
        <v>1.7615384615384615</v>
      </c>
      <c r="Z136" s="31">
        <f t="shared" si="15"/>
        <v>1.6357142857142859</v>
      </c>
      <c r="AA136" s="22"/>
      <c r="AB136" s="22"/>
      <c r="AC136" s="22"/>
      <c r="AD136" s="22">
        <v>79</v>
      </c>
      <c r="AE136" s="22" t="s">
        <v>109</v>
      </c>
      <c r="AF136" s="31">
        <v>5.31</v>
      </c>
      <c r="AG136" s="31">
        <v>4.8272727272727263</v>
      </c>
      <c r="AH136" s="31">
        <v>4.4249999999999998</v>
      </c>
      <c r="AI136" s="31">
        <v>4.0846153846153843</v>
      </c>
      <c r="AJ136" s="31">
        <v>3.7928571428571427</v>
      </c>
      <c r="AK136" s="31">
        <v>2.79</v>
      </c>
      <c r="AL136" s="31">
        <v>2.5363636363636362</v>
      </c>
      <c r="AM136" s="31">
        <v>2.3250000000000002</v>
      </c>
      <c r="AN136" s="31">
        <v>2.1461538461538461</v>
      </c>
      <c r="AO136" s="31">
        <v>1.9928571428571431</v>
      </c>
      <c r="AP136" s="22"/>
      <c r="AQ136" s="22"/>
      <c r="AR136" s="22"/>
      <c r="AS136" s="22"/>
      <c r="AT136" s="22"/>
      <c r="AU136" s="22"/>
      <c r="AV136" s="22"/>
      <c r="AW136" s="22"/>
    </row>
    <row r="137" spans="14:49" x14ac:dyDescent="0.2">
      <c r="N137" s="22"/>
      <c r="O137" s="22">
        <v>79</v>
      </c>
      <c r="P137" s="23" t="s">
        <v>107</v>
      </c>
      <c r="Q137" s="31">
        <v>3.88</v>
      </c>
      <c r="R137" s="31">
        <f t="shared" si="8"/>
        <v>3.5272727272727269</v>
      </c>
      <c r="S137" s="31">
        <f t="shared" si="9"/>
        <v>3.2333333333333334</v>
      </c>
      <c r="T137" s="31">
        <f t="shared" si="10"/>
        <v>2.9846153846153842</v>
      </c>
      <c r="U137" s="31">
        <f t="shared" si="11"/>
        <v>2.7714285714285714</v>
      </c>
      <c r="V137" s="31">
        <v>2.04</v>
      </c>
      <c r="W137" s="31">
        <f t="shared" si="12"/>
        <v>1.8545454545454545</v>
      </c>
      <c r="X137" s="31">
        <f t="shared" si="13"/>
        <v>1.7000000000000002</v>
      </c>
      <c r="Y137" s="31">
        <f t="shared" si="14"/>
        <v>1.5692307692307692</v>
      </c>
      <c r="Z137" s="31">
        <f t="shared" si="15"/>
        <v>1.4571428571428573</v>
      </c>
      <c r="AA137" s="22"/>
      <c r="AB137" s="22"/>
      <c r="AC137" s="22"/>
      <c r="AD137" s="22">
        <v>80</v>
      </c>
      <c r="AE137" s="22" t="s">
        <v>145</v>
      </c>
      <c r="AF137" s="31">
        <v>3.34</v>
      </c>
      <c r="AG137" s="31">
        <v>3.0363636363636362</v>
      </c>
      <c r="AH137" s="31">
        <v>2.7833333333333332</v>
      </c>
      <c r="AI137" s="31">
        <v>2.569230769230769</v>
      </c>
      <c r="AJ137" s="31">
        <v>2.3857142857142857</v>
      </c>
      <c r="AK137" s="31">
        <v>1.76</v>
      </c>
      <c r="AL137" s="31">
        <v>1.5999999999999999</v>
      </c>
      <c r="AM137" s="31">
        <v>1.4666666666666668</v>
      </c>
      <c r="AN137" s="31">
        <v>1.3538461538461537</v>
      </c>
      <c r="AO137" s="31">
        <v>1.2571428571428573</v>
      </c>
      <c r="AP137" s="22"/>
      <c r="AQ137" s="22"/>
      <c r="AR137" s="22"/>
      <c r="AS137" s="22"/>
      <c r="AT137" s="22"/>
      <c r="AU137" s="22"/>
      <c r="AV137" s="22"/>
      <c r="AW137" s="22"/>
    </row>
    <row r="138" spans="14:49" x14ac:dyDescent="0.2">
      <c r="N138" s="22"/>
      <c r="O138" s="22">
        <v>80</v>
      </c>
      <c r="P138" s="23" t="s">
        <v>108</v>
      </c>
      <c r="Q138" s="31">
        <v>7.54</v>
      </c>
      <c r="R138" s="31">
        <f t="shared" si="8"/>
        <v>6.8545454545454536</v>
      </c>
      <c r="S138" s="31">
        <f t="shared" si="9"/>
        <v>6.2833333333333332</v>
      </c>
      <c r="T138" s="31">
        <f t="shared" si="10"/>
        <v>5.8</v>
      </c>
      <c r="U138" s="31">
        <f t="shared" si="11"/>
        <v>5.3857142857142861</v>
      </c>
      <c r="V138" s="31">
        <v>3.97</v>
      </c>
      <c r="W138" s="31">
        <f t="shared" si="12"/>
        <v>3.6090909090909089</v>
      </c>
      <c r="X138" s="31">
        <f t="shared" si="13"/>
        <v>3.3083333333333336</v>
      </c>
      <c r="Y138" s="31">
        <f t="shared" si="14"/>
        <v>3.0538461538461541</v>
      </c>
      <c r="Z138" s="31">
        <f t="shared" si="15"/>
        <v>2.8357142857142859</v>
      </c>
      <c r="AA138" s="22"/>
      <c r="AB138" s="22"/>
      <c r="AC138" s="22"/>
      <c r="AD138" s="22">
        <v>81</v>
      </c>
      <c r="AE138" s="22" t="s">
        <v>82</v>
      </c>
      <c r="AF138" s="31">
        <v>3.8</v>
      </c>
      <c r="AG138" s="31">
        <v>3.4545454545454541</v>
      </c>
      <c r="AH138" s="31">
        <v>3.1666666666666665</v>
      </c>
      <c r="AI138" s="31">
        <v>2.9230769230769229</v>
      </c>
      <c r="AJ138" s="31">
        <v>2.7142857142857144</v>
      </c>
      <c r="AK138" s="31">
        <v>2</v>
      </c>
      <c r="AL138" s="31">
        <v>1.8181818181818181</v>
      </c>
      <c r="AM138" s="31">
        <v>1.6666666666666667</v>
      </c>
      <c r="AN138" s="31">
        <v>1.5384615384615383</v>
      </c>
      <c r="AO138" s="31">
        <v>1.4285714285714286</v>
      </c>
      <c r="AP138" s="22"/>
      <c r="AQ138" s="22"/>
      <c r="AR138" s="22"/>
      <c r="AS138" s="22"/>
      <c r="AT138" s="22"/>
      <c r="AU138" s="22"/>
      <c r="AV138" s="22"/>
      <c r="AW138" s="22"/>
    </row>
    <row r="139" spans="14:49" x14ac:dyDescent="0.2">
      <c r="N139" s="22"/>
      <c r="O139" s="22">
        <v>81</v>
      </c>
      <c r="P139" s="23" t="s">
        <v>109</v>
      </c>
      <c r="Q139" s="31">
        <v>5.31</v>
      </c>
      <c r="R139" s="31">
        <f t="shared" si="8"/>
        <v>4.8272727272727263</v>
      </c>
      <c r="S139" s="31">
        <f t="shared" si="9"/>
        <v>4.4249999999999998</v>
      </c>
      <c r="T139" s="31">
        <f t="shared" si="10"/>
        <v>4.0846153846153843</v>
      </c>
      <c r="U139" s="31">
        <f t="shared" si="11"/>
        <v>3.7928571428571427</v>
      </c>
      <c r="V139" s="31">
        <v>2.79</v>
      </c>
      <c r="W139" s="31">
        <f t="shared" si="12"/>
        <v>2.5363636363636362</v>
      </c>
      <c r="X139" s="31">
        <f t="shared" si="13"/>
        <v>2.3250000000000002</v>
      </c>
      <c r="Y139" s="31">
        <f t="shared" si="14"/>
        <v>2.1461538461538461</v>
      </c>
      <c r="Z139" s="31">
        <f t="shared" si="15"/>
        <v>1.9928571428571431</v>
      </c>
      <c r="AA139" s="22"/>
      <c r="AB139" s="22"/>
      <c r="AC139" s="22"/>
      <c r="AD139" s="22">
        <v>82</v>
      </c>
      <c r="AE139" s="22" t="s">
        <v>146</v>
      </c>
      <c r="AF139" s="31">
        <v>4.34</v>
      </c>
      <c r="AG139" s="31">
        <v>3.9454545454545449</v>
      </c>
      <c r="AH139" s="31">
        <v>3.6166666666666667</v>
      </c>
      <c r="AI139" s="31">
        <v>3.3384615384615381</v>
      </c>
      <c r="AJ139" s="31">
        <v>3.1</v>
      </c>
      <c r="AK139" s="31">
        <v>2.29</v>
      </c>
      <c r="AL139" s="31">
        <v>2.0818181818181816</v>
      </c>
      <c r="AM139" s="31">
        <v>1.9083333333333334</v>
      </c>
      <c r="AN139" s="31">
        <v>1.7615384615384615</v>
      </c>
      <c r="AO139" s="31">
        <v>1.6357142857142859</v>
      </c>
      <c r="AP139" s="22"/>
      <c r="AQ139" s="22"/>
      <c r="AR139" s="22"/>
      <c r="AS139" s="22"/>
      <c r="AT139" s="22"/>
      <c r="AU139" s="22"/>
      <c r="AV139" s="22"/>
      <c r="AW139" s="22"/>
    </row>
    <row r="140" spans="14:49" x14ac:dyDescent="0.2">
      <c r="N140" s="22"/>
      <c r="O140" s="22">
        <v>82</v>
      </c>
      <c r="P140" s="23" t="s">
        <v>110</v>
      </c>
      <c r="Q140" s="31">
        <v>7.54</v>
      </c>
      <c r="R140" s="31">
        <f t="shared" si="8"/>
        <v>6.8545454545454536</v>
      </c>
      <c r="S140" s="31">
        <f t="shared" si="9"/>
        <v>6.2833333333333332</v>
      </c>
      <c r="T140" s="31">
        <f t="shared" si="10"/>
        <v>5.8</v>
      </c>
      <c r="U140" s="31">
        <f t="shared" si="11"/>
        <v>5.3857142857142861</v>
      </c>
      <c r="V140" s="31">
        <v>3.97</v>
      </c>
      <c r="W140" s="31">
        <f t="shared" si="12"/>
        <v>3.6090909090909089</v>
      </c>
      <c r="X140" s="31">
        <f t="shared" si="13"/>
        <v>3.3083333333333336</v>
      </c>
      <c r="Y140" s="31">
        <f t="shared" si="14"/>
        <v>3.0538461538461541</v>
      </c>
      <c r="Z140" s="31">
        <f t="shared" si="15"/>
        <v>2.8357142857142859</v>
      </c>
      <c r="AA140" s="22"/>
      <c r="AB140" s="22"/>
      <c r="AC140" s="22"/>
      <c r="AD140" s="22">
        <v>83</v>
      </c>
      <c r="AE140" s="22" t="s">
        <v>41</v>
      </c>
      <c r="AF140" s="31">
        <v>4.9400000000000004</v>
      </c>
      <c r="AG140" s="31">
        <v>4.4909090909090912</v>
      </c>
      <c r="AH140" s="31">
        <v>4.1166666666666671</v>
      </c>
      <c r="AI140" s="31">
        <v>3.8000000000000003</v>
      </c>
      <c r="AJ140" s="31">
        <v>3.5285714285714289</v>
      </c>
      <c r="AK140" s="31">
        <v>2.6</v>
      </c>
      <c r="AL140" s="31">
        <v>2.3636363636363633</v>
      </c>
      <c r="AM140" s="31">
        <v>2.166666666666667</v>
      </c>
      <c r="AN140" s="31">
        <v>2</v>
      </c>
      <c r="AO140" s="31">
        <v>1.8571428571428574</v>
      </c>
      <c r="AP140" s="22"/>
      <c r="AQ140" s="22"/>
      <c r="AR140" s="22"/>
      <c r="AS140" s="22"/>
      <c r="AT140" s="22"/>
      <c r="AU140" s="22"/>
      <c r="AV140" s="22"/>
      <c r="AW140" s="22"/>
    </row>
    <row r="141" spans="14:49" x14ac:dyDescent="0.2">
      <c r="N141" s="22"/>
      <c r="O141" s="22">
        <v>83</v>
      </c>
      <c r="P141" s="23" t="s">
        <v>111</v>
      </c>
      <c r="Q141" s="31">
        <v>7.54</v>
      </c>
      <c r="R141" s="31">
        <f t="shared" si="8"/>
        <v>6.8545454545454536</v>
      </c>
      <c r="S141" s="31">
        <f t="shared" si="9"/>
        <v>6.2833333333333332</v>
      </c>
      <c r="T141" s="31">
        <f t="shared" si="10"/>
        <v>5.8</v>
      </c>
      <c r="U141" s="31">
        <f t="shared" si="11"/>
        <v>5.3857142857142861</v>
      </c>
      <c r="V141" s="31">
        <v>3.97</v>
      </c>
      <c r="W141" s="31">
        <f t="shared" si="12"/>
        <v>3.6090909090909089</v>
      </c>
      <c r="X141" s="31">
        <f t="shared" si="13"/>
        <v>3.3083333333333336</v>
      </c>
      <c r="Y141" s="31">
        <f t="shared" si="14"/>
        <v>3.0538461538461541</v>
      </c>
      <c r="Z141" s="31">
        <f t="shared" si="15"/>
        <v>2.8357142857142859</v>
      </c>
      <c r="AA141" s="22"/>
      <c r="AB141" s="22"/>
      <c r="AC141" s="22"/>
      <c r="AD141" s="22">
        <v>84</v>
      </c>
      <c r="AE141" s="22" t="s">
        <v>93</v>
      </c>
      <c r="AF141" s="31">
        <v>4.29</v>
      </c>
      <c r="AG141" s="31">
        <v>3.9</v>
      </c>
      <c r="AH141" s="31">
        <v>3.5750000000000002</v>
      </c>
      <c r="AI141" s="31">
        <v>3.3</v>
      </c>
      <c r="AJ141" s="31">
        <v>3.0642857142857145</v>
      </c>
      <c r="AK141" s="31">
        <v>2.2599999999999998</v>
      </c>
      <c r="AL141" s="31">
        <v>2.0545454545454542</v>
      </c>
      <c r="AM141" s="31">
        <v>1.8833333333333333</v>
      </c>
      <c r="AN141" s="31">
        <v>1.7384615384615383</v>
      </c>
      <c r="AO141" s="31">
        <v>1.6142857142857143</v>
      </c>
      <c r="AP141" s="22"/>
      <c r="AQ141" s="22"/>
      <c r="AR141" s="22"/>
      <c r="AS141" s="22"/>
      <c r="AT141" s="22"/>
      <c r="AU141" s="22"/>
      <c r="AV141" s="22"/>
      <c r="AW141" s="22"/>
    </row>
    <row r="142" spans="14:49" x14ac:dyDescent="0.2">
      <c r="N142" s="22"/>
      <c r="O142" s="22">
        <v>84</v>
      </c>
      <c r="P142" s="23" t="s">
        <v>112</v>
      </c>
      <c r="Q142" s="31">
        <v>4.9400000000000004</v>
      </c>
      <c r="R142" s="31">
        <f t="shared" si="8"/>
        <v>4.4909090909090912</v>
      </c>
      <c r="S142" s="31">
        <f t="shared" si="9"/>
        <v>4.1166666666666671</v>
      </c>
      <c r="T142" s="31">
        <f t="shared" si="10"/>
        <v>3.8000000000000003</v>
      </c>
      <c r="U142" s="31">
        <f t="shared" si="11"/>
        <v>3.5285714285714289</v>
      </c>
      <c r="V142" s="31">
        <v>2.6</v>
      </c>
      <c r="W142" s="31">
        <f t="shared" si="12"/>
        <v>2.3636363636363633</v>
      </c>
      <c r="X142" s="31">
        <f t="shared" si="13"/>
        <v>2.166666666666667</v>
      </c>
      <c r="Y142" s="31">
        <f t="shared" si="14"/>
        <v>2</v>
      </c>
      <c r="Z142" s="31">
        <f t="shared" si="15"/>
        <v>1.8571428571428574</v>
      </c>
      <c r="AA142" s="22"/>
      <c r="AB142" s="22"/>
      <c r="AC142" s="22"/>
      <c r="AD142" s="22">
        <v>85</v>
      </c>
      <c r="AE142" s="22" t="s">
        <v>72</v>
      </c>
      <c r="AF142" s="31">
        <v>4.9400000000000004</v>
      </c>
      <c r="AG142" s="31">
        <v>4.4909090909090912</v>
      </c>
      <c r="AH142" s="31">
        <v>4.1166666666666671</v>
      </c>
      <c r="AI142" s="31">
        <v>3.8000000000000003</v>
      </c>
      <c r="AJ142" s="31">
        <v>3.5285714285714289</v>
      </c>
      <c r="AK142" s="31">
        <v>2.6</v>
      </c>
      <c r="AL142" s="31">
        <v>2.3636363636363633</v>
      </c>
      <c r="AM142" s="31">
        <v>2.166666666666667</v>
      </c>
      <c r="AN142" s="31">
        <v>2</v>
      </c>
      <c r="AO142" s="31">
        <v>1.8571428571428574</v>
      </c>
      <c r="AP142" s="22"/>
      <c r="AQ142" s="22"/>
      <c r="AR142" s="22"/>
      <c r="AS142" s="22"/>
      <c r="AT142" s="22"/>
      <c r="AU142" s="22"/>
      <c r="AV142" s="22"/>
      <c r="AW142" s="22"/>
    </row>
    <row r="143" spans="14:49" x14ac:dyDescent="0.2">
      <c r="N143" s="22"/>
      <c r="O143" s="22">
        <v>85</v>
      </c>
      <c r="P143" s="23" t="s">
        <v>113</v>
      </c>
      <c r="Q143" s="31">
        <v>4.9400000000000004</v>
      </c>
      <c r="R143" s="31">
        <f t="shared" si="8"/>
        <v>4.4909090909090912</v>
      </c>
      <c r="S143" s="31">
        <f t="shared" si="9"/>
        <v>4.1166666666666671</v>
      </c>
      <c r="T143" s="31">
        <f t="shared" si="10"/>
        <v>3.8000000000000003</v>
      </c>
      <c r="U143" s="31">
        <f t="shared" si="11"/>
        <v>3.5285714285714289</v>
      </c>
      <c r="V143" s="31">
        <v>2.6</v>
      </c>
      <c r="W143" s="31">
        <f t="shared" si="12"/>
        <v>2.3636363636363633</v>
      </c>
      <c r="X143" s="31">
        <f t="shared" si="13"/>
        <v>2.166666666666667</v>
      </c>
      <c r="Y143" s="31">
        <f t="shared" si="14"/>
        <v>2</v>
      </c>
      <c r="Z143" s="31">
        <f t="shared" si="15"/>
        <v>1.8571428571428574</v>
      </c>
      <c r="AA143" s="22"/>
      <c r="AB143" s="22"/>
      <c r="AC143" s="22"/>
      <c r="AD143" s="22">
        <v>86</v>
      </c>
      <c r="AE143" s="22" t="s">
        <v>42</v>
      </c>
      <c r="AF143" s="31">
        <v>4.9400000000000004</v>
      </c>
      <c r="AG143" s="31">
        <v>4.4909090909090912</v>
      </c>
      <c r="AH143" s="31">
        <v>4.1166666666666671</v>
      </c>
      <c r="AI143" s="31">
        <v>3.8000000000000003</v>
      </c>
      <c r="AJ143" s="31">
        <v>3.5285714285714289</v>
      </c>
      <c r="AK143" s="31">
        <v>2.6</v>
      </c>
      <c r="AL143" s="31">
        <v>2.3636363636363633</v>
      </c>
      <c r="AM143" s="31">
        <v>2.166666666666667</v>
      </c>
      <c r="AN143" s="31">
        <v>2</v>
      </c>
      <c r="AO143" s="31">
        <v>1.8571428571428574</v>
      </c>
      <c r="AP143" s="22"/>
      <c r="AQ143" s="22"/>
      <c r="AR143" s="22"/>
      <c r="AS143" s="22"/>
      <c r="AT143" s="22"/>
      <c r="AU143" s="22"/>
      <c r="AV143" s="22"/>
      <c r="AW143" s="22"/>
    </row>
    <row r="144" spans="14:49" x14ac:dyDescent="0.2">
      <c r="N144" s="22"/>
      <c r="O144" s="22">
        <v>86</v>
      </c>
      <c r="P144" s="23" t="s">
        <v>114</v>
      </c>
      <c r="Q144" s="31">
        <v>4.9400000000000004</v>
      </c>
      <c r="R144" s="31">
        <f t="shared" si="8"/>
        <v>4.4909090909090912</v>
      </c>
      <c r="S144" s="31">
        <f t="shared" si="9"/>
        <v>4.1166666666666671</v>
      </c>
      <c r="T144" s="31">
        <f t="shared" si="10"/>
        <v>3.8000000000000003</v>
      </c>
      <c r="U144" s="31">
        <f t="shared" si="11"/>
        <v>3.5285714285714289</v>
      </c>
      <c r="V144" s="31">
        <v>2.6</v>
      </c>
      <c r="W144" s="31">
        <f t="shared" si="12"/>
        <v>2.3636363636363633</v>
      </c>
      <c r="X144" s="31">
        <f t="shared" si="13"/>
        <v>2.166666666666667</v>
      </c>
      <c r="Y144" s="31">
        <f t="shared" si="14"/>
        <v>2</v>
      </c>
      <c r="Z144" s="31">
        <f t="shared" si="15"/>
        <v>1.8571428571428574</v>
      </c>
      <c r="AA144" s="22"/>
      <c r="AB144" s="22"/>
      <c r="AC144" s="22"/>
      <c r="AD144" s="22">
        <v>87</v>
      </c>
      <c r="AE144" s="22" t="s">
        <v>147</v>
      </c>
      <c r="AF144" s="31">
        <v>4.34</v>
      </c>
      <c r="AG144" s="31">
        <v>3.9454545454545449</v>
      </c>
      <c r="AH144" s="31">
        <v>3.6166666666666667</v>
      </c>
      <c r="AI144" s="31">
        <v>3.3384615384615381</v>
      </c>
      <c r="AJ144" s="31">
        <v>3.1</v>
      </c>
      <c r="AK144" s="31">
        <v>2.29</v>
      </c>
      <c r="AL144" s="31">
        <v>2.0818181818181816</v>
      </c>
      <c r="AM144" s="31">
        <v>1.9083333333333334</v>
      </c>
      <c r="AN144" s="31">
        <v>1.7615384615384615</v>
      </c>
      <c r="AO144" s="31">
        <v>1.6357142857142859</v>
      </c>
      <c r="AP144" s="22"/>
      <c r="AQ144" s="22"/>
      <c r="AR144" s="22"/>
      <c r="AS144" s="22"/>
      <c r="AT144" s="22"/>
      <c r="AU144" s="22"/>
      <c r="AV144" s="22"/>
      <c r="AW144" s="22"/>
    </row>
    <row r="145" spans="14:49" x14ac:dyDescent="0.2">
      <c r="N145" s="22"/>
      <c r="O145" s="22">
        <v>87</v>
      </c>
      <c r="P145" s="23" t="s">
        <v>115</v>
      </c>
      <c r="Q145" s="31">
        <v>4.9400000000000004</v>
      </c>
      <c r="R145" s="31">
        <f t="shared" si="8"/>
        <v>4.4909090909090912</v>
      </c>
      <c r="S145" s="31">
        <f t="shared" si="9"/>
        <v>4.1166666666666671</v>
      </c>
      <c r="T145" s="31">
        <f t="shared" si="10"/>
        <v>3.8000000000000003</v>
      </c>
      <c r="U145" s="31">
        <f t="shared" si="11"/>
        <v>3.5285714285714289</v>
      </c>
      <c r="V145" s="31">
        <v>2.6</v>
      </c>
      <c r="W145" s="31">
        <f t="shared" si="12"/>
        <v>2.3636363636363633</v>
      </c>
      <c r="X145" s="31">
        <f t="shared" si="13"/>
        <v>2.166666666666667</v>
      </c>
      <c r="Y145" s="31">
        <f t="shared" si="14"/>
        <v>2</v>
      </c>
      <c r="Z145" s="31">
        <f t="shared" si="15"/>
        <v>1.8571428571428574</v>
      </c>
      <c r="AA145" s="22"/>
      <c r="AB145" s="22"/>
      <c r="AC145" s="22"/>
      <c r="AD145" s="22">
        <v>88</v>
      </c>
      <c r="AE145" s="22" t="s">
        <v>152</v>
      </c>
      <c r="AF145" s="31">
        <v>6.03</v>
      </c>
      <c r="AG145" s="31">
        <v>5.4818181818181815</v>
      </c>
      <c r="AH145" s="31">
        <v>5.0250000000000004</v>
      </c>
      <c r="AI145" s="31">
        <v>4.6384615384615389</v>
      </c>
      <c r="AJ145" s="31">
        <v>4.3071428571428578</v>
      </c>
      <c r="AK145" s="31">
        <v>3.17</v>
      </c>
      <c r="AL145" s="31">
        <v>2.8818181818181814</v>
      </c>
      <c r="AM145" s="31">
        <v>2.6416666666666666</v>
      </c>
      <c r="AN145" s="31">
        <v>2.4384615384615382</v>
      </c>
      <c r="AO145" s="31">
        <v>2.2642857142857142</v>
      </c>
      <c r="AP145" s="22"/>
      <c r="AQ145" s="22"/>
      <c r="AR145" s="22"/>
      <c r="AS145" s="22"/>
      <c r="AT145" s="22"/>
      <c r="AU145" s="22"/>
      <c r="AV145" s="22"/>
      <c r="AW145" s="22"/>
    </row>
    <row r="146" spans="14:49" x14ac:dyDescent="0.2">
      <c r="N146" s="22"/>
      <c r="O146" s="22">
        <v>88</v>
      </c>
      <c r="P146" s="23" t="s">
        <v>116</v>
      </c>
      <c r="Q146" s="31">
        <v>3.66</v>
      </c>
      <c r="R146" s="31">
        <f t="shared" si="8"/>
        <v>3.3272727272727272</v>
      </c>
      <c r="S146" s="31">
        <f t="shared" si="9"/>
        <v>3.0500000000000003</v>
      </c>
      <c r="T146" s="31">
        <f t="shared" si="10"/>
        <v>2.8153846153846156</v>
      </c>
      <c r="U146" s="31">
        <f t="shared" si="11"/>
        <v>2.6142857142857148</v>
      </c>
      <c r="V146" s="31">
        <v>1.92</v>
      </c>
      <c r="W146" s="31">
        <f t="shared" si="12"/>
        <v>1.7454545454545451</v>
      </c>
      <c r="X146" s="31">
        <f t="shared" si="13"/>
        <v>1.6</v>
      </c>
      <c r="Y146" s="31">
        <f t="shared" si="14"/>
        <v>1.4769230769230768</v>
      </c>
      <c r="Z146" s="31">
        <f t="shared" si="15"/>
        <v>1.3714285714285714</v>
      </c>
      <c r="AA146" s="22"/>
      <c r="AB146" s="22"/>
      <c r="AC146" s="22"/>
      <c r="AD146" s="22">
        <v>89</v>
      </c>
      <c r="AE146" s="22" t="s">
        <v>110</v>
      </c>
      <c r="AF146" s="31">
        <v>7.54</v>
      </c>
      <c r="AG146" s="31">
        <v>6.8545454545454536</v>
      </c>
      <c r="AH146" s="31">
        <v>6.2833333333333332</v>
      </c>
      <c r="AI146" s="31">
        <v>5.8</v>
      </c>
      <c r="AJ146" s="31">
        <v>5.3857142857142861</v>
      </c>
      <c r="AK146" s="31">
        <v>3.97</v>
      </c>
      <c r="AL146" s="31">
        <v>3.6090909090909089</v>
      </c>
      <c r="AM146" s="31">
        <v>3.3083333333333336</v>
      </c>
      <c r="AN146" s="31">
        <v>3.0538461538461541</v>
      </c>
      <c r="AO146" s="31">
        <v>2.8357142857142859</v>
      </c>
      <c r="AP146" s="22"/>
      <c r="AQ146" s="22"/>
      <c r="AR146" s="22"/>
      <c r="AS146" s="22"/>
      <c r="AT146" s="22"/>
      <c r="AU146" s="22"/>
      <c r="AV146" s="22"/>
      <c r="AW146" s="22"/>
    </row>
    <row r="147" spans="14:49" x14ac:dyDescent="0.2">
      <c r="N147" s="22"/>
      <c r="O147" s="22">
        <v>89</v>
      </c>
      <c r="P147" s="23" t="s">
        <v>117</v>
      </c>
      <c r="Q147" s="31">
        <v>4.9400000000000004</v>
      </c>
      <c r="R147" s="31">
        <f t="shared" si="8"/>
        <v>4.4909090909090912</v>
      </c>
      <c r="S147" s="31">
        <f t="shared" si="9"/>
        <v>4.1166666666666671</v>
      </c>
      <c r="T147" s="31">
        <f t="shared" si="10"/>
        <v>3.8000000000000003</v>
      </c>
      <c r="U147" s="31">
        <f t="shared" si="11"/>
        <v>3.5285714285714289</v>
      </c>
      <c r="V147" s="31">
        <v>2.6</v>
      </c>
      <c r="W147" s="31">
        <f t="shared" si="12"/>
        <v>2.3636363636363633</v>
      </c>
      <c r="X147" s="31">
        <f t="shared" si="13"/>
        <v>2.166666666666667</v>
      </c>
      <c r="Y147" s="31">
        <f t="shared" si="14"/>
        <v>2</v>
      </c>
      <c r="Z147" s="31">
        <f t="shared" si="15"/>
        <v>1.8571428571428574</v>
      </c>
      <c r="AA147" s="22"/>
      <c r="AB147" s="22"/>
      <c r="AC147" s="22"/>
      <c r="AD147" s="22">
        <v>90</v>
      </c>
      <c r="AE147" s="22" t="s">
        <v>116</v>
      </c>
      <c r="AF147" s="31">
        <v>3.66</v>
      </c>
      <c r="AG147" s="31">
        <v>3.3272727272727272</v>
      </c>
      <c r="AH147" s="31">
        <v>3.0500000000000003</v>
      </c>
      <c r="AI147" s="31">
        <v>2.8153846153846156</v>
      </c>
      <c r="AJ147" s="31">
        <v>2.6142857142857148</v>
      </c>
      <c r="AK147" s="31">
        <v>1.92</v>
      </c>
      <c r="AL147" s="31">
        <v>1.7454545454545451</v>
      </c>
      <c r="AM147" s="31">
        <v>1.6</v>
      </c>
      <c r="AN147" s="31">
        <v>1.4769230769230768</v>
      </c>
      <c r="AO147" s="31">
        <v>1.3714285714285714</v>
      </c>
      <c r="AP147" s="22"/>
      <c r="AQ147" s="22"/>
      <c r="AR147" s="22"/>
      <c r="AS147" s="22"/>
      <c r="AT147" s="22"/>
      <c r="AU147" s="22"/>
      <c r="AV147" s="22"/>
      <c r="AW147" s="22"/>
    </row>
    <row r="148" spans="14:49" x14ac:dyDescent="0.2">
      <c r="N148" s="22"/>
      <c r="O148" s="22">
        <v>90</v>
      </c>
      <c r="P148" s="23" t="s">
        <v>118</v>
      </c>
      <c r="Q148" s="31">
        <v>4.9400000000000004</v>
      </c>
      <c r="R148" s="31">
        <f t="shared" si="8"/>
        <v>4.4909090909090912</v>
      </c>
      <c r="S148" s="31">
        <f t="shared" si="9"/>
        <v>4.1166666666666671</v>
      </c>
      <c r="T148" s="31">
        <f t="shared" si="10"/>
        <v>3.8000000000000003</v>
      </c>
      <c r="U148" s="31">
        <f t="shared" si="11"/>
        <v>3.5285714285714289</v>
      </c>
      <c r="V148" s="31">
        <v>2.6</v>
      </c>
      <c r="W148" s="31">
        <f t="shared" si="12"/>
        <v>2.3636363636363633</v>
      </c>
      <c r="X148" s="31">
        <f t="shared" si="13"/>
        <v>2.166666666666667</v>
      </c>
      <c r="Y148" s="31">
        <f t="shared" si="14"/>
        <v>2</v>
      </c>
      <c r="Z148" s="31">
        <f t="shared" si="15"/>
        <v>1.8571428571428574</v>
      </c>
      <c r="AA148" s="22"/>
      <c r="AB148" s="22"/>
      <c r="AC148" s="22"/>
      <c r="AD148" s="22">
        <v>91</v>
      </c>
      <c r="AE148" s="22" t="s">
        <v>119</v>
      </c>
      <c r="AF148" s="31">
        <v>4.49</v>
      </c>
      <c r="AG148" s="31">
        <v>4.081818181818182</v>
      </c>
      <c r="AH148" s="31">
        <v>3.7416666666666671</v>
      </c>
      <c r="AI148" s="31">
        <v>3.453846153846154</v>
      </c>
      <c r="AJ148" s="31">
        <v>3.2071428571428573</v>
      </c>
      <c r="AK148" s="31">
        <v>2.36</v>
      </c>
      <c r="AL148" s="31">
        <v>2.1454545454545451</v>
      </c>
      <c r="AM148" s="31">
        <v>1.9666666666666666</v>
      </c>
      <c r="AN148" s="31">
        <v>1.8153846153846152</v>
      </c>
      <c r="AO148" s="31">
        <v>1.6857142857142857</v>
      </c>
      <c r="AP148" s="22"/>
      <c r="AQ148" s="22"/>
      <c r="AR148" s="22"/>
      <c r="AS148" s="22"/>
      <c r="AT148" s="22"/>
      <c r="AU148" s="22"/>
      <c r="AV148" s="22"/>
      <c r="AW148" s="22"/>
    </row>
    <row r="149" spans="14:49" x14ac:dyDescent="0.2">
      <c r="N149" s="22"/>
      <c r="O149" s="22">
        <v>91</v>
      </c>
      <c r="P149" s="23" t="s">
        <v>119</v>
      </c>
      <c r="Q149" s="31">
        <v>4.49</v>
      </c>
      <c r="R149" s="31">
        <f t="shared" si="8"/>
        <v>4.081818181818182</v>
      </c>
      <c r="S149" s="31">
        <f t="shared" si="9"/>
        <v>3.7416666666666671</v>
      </c>
      <c r="T149" s="31">
        <f t="shared" si="10"/>
        <v>3.453846153846154</v>
      </c>
      <c r="U149" s="31">
        <f t="shared" si="11"/>
        <v>3.2071428571428573</v>
      </c>
      <c r="V149" s="31">
        <v>2.36</v>
      </c>
      <c r="W149" s="31">
        <f t="shared" si="12"/>
        <v>2.1454545454545451</v>
      </c>
      <c r="X149" s="31">
        <f t="shared" si="13"/>
        <v>1.9666666666666666</v>
      </c>
      <c r="Y149" s="31">
        <f t="shared" si="14"/>
        <v>1.8153846153846152</v>
      </c>
      <c r="Z149" s="31">
        <f t="shared" si="15"/>
        <v>1.6857142857142857</v>
      </c>
      <c r="AA149" s="22"/>
      <c r="AB149" s="22"/>
      <c r="AC149" s="22"/>
      <c r="AD149" s="22">
        <v>92</v>
      </c>
      <c r="AE149" s="22" t="s">
        <v>138</v>
      </c>
      <c r="AF149" s="31">
        <v>5.19</v>
      </c>
      <c r="AG149" s="31">
        <v>4.7181818181818178</v>
      </c>
      <c r="AH149" s="31">
        <v>4.3250000000000002</v>
      </c>
      <c r="AI149" s="31">
        <v>3.9923076923076923</v>
      </c>
      <c r="AJ149" s="31">
        <v>3.7071428571428577</v>
      </c>
      <c r="AK149" s="31">
        <v>2.73</v>
      </c>
      <c r="AL149" s="31">
        <v>2.4818181818181815</v>
      </c>
      <c r="AM149" s="31">
        <v>2.2749999999999999</v>
      </c>
      <c r="AN149" s="31">
        <v>2.1</v>
      </c>
      <c r="AO149" s="31">
        <v>1.9500000000000002</v>
      </c>
      <c r="AP149" s="22"/>
      <c r="AQ149" s="22"/>
      <c r="AR149" s="22"/>
      <c r="AS149" s="22"/>
      <c r="AT149" s="22"/>
      <c r="AU149" s="22"/>
      <c r="AV149" s="22"/>
      <c r="AW149" s="22"/>
    </row>
    <row r="150" spans="14:49" x14ac:dyDescent="0.2">
      <c r="N150" s="22"/>
      <c r="O150" s="22">
        <v>92</v>
      </c>
      <c r="P150" s="23" t="s">
        <v>120</v>
      </c>
      <c r="Q150" s="31">
        <v>6.39</v>
      </c>
      <c r="R150" s="31">
        <f t="shared" si="8"/>
        <v>5.8090909090909086</v>
      </c>
      <c r="S150" s="31">
        <f t="shared" si="9"/>
        <v>5.3250000000000002</v>
      </c>
      <c r="T150" s="31">
        <f t="shared" si="10"/>
        <v>4.9153846153846148</v>
      </c>
      <c r="U150" s="31">
        <f t="shared" si="11"/>
        <v>4.5642857142857141</v>
      </c>
      <c r="V150" s="31">
        <v>3.36</v>
      </c>
      <c r="W150" s="31">
        <f t="shared" si="12"/>
        <v>3.0545454545454542</v>
      </c>
      <c r="X150" s="31">
        <f t="shared" si="13"/>
        <v>2.8</v>
      </c>
      <c r="Y150" s="31">
        <f t="shared" si="14"/>
        <v>2.5846153846153843</v>
      </c>
      <c r="Z150" s="31">
        <f t="shared" si="15"/>
        <v>2.4</v>
      </c>
      <c r="AA150" s="22"/>
      <c r="AB150" s="22"/>
      <c r="AC150" s="22"/>
      <c r="AD150" s="22">
        <v>93</v>
      </c>
      <c r="AE150" s="22" t="s">
        <v>74</v>
      </c>
      <c r="AF150" s="31">
        <v>4.49</v>
      </c>
      <c r="AG150" s="31">
        <v>4.081818181818182</v>
      </c>
      <c r="AH150" s="31">
        <v>3.7416666666666671</v>
      </c>
      <c r="AI150" s="31">
        <v>3.453846153846154</v>
      </c>
      <c r="AJ150" s="31">
        <v>3.2071428571428573</v>
      </c>
      <c r="AK150" s="31">
        <v>2.36</v>
      </c>
      <c r="AL150" s="31">
        <v>2.1454545454545451</v>
      </c>
      <c r="AM150" s="31">
        <v>1.9666666666666666</v>
      </c>
      <c r="AN150" s="31">
        <v>1.8153846153846152</v>
      </c>
      <c r="AO150" s="31">
        <v>1.6857142857142857</v>
      </c>
      <c r="AP150" s="22"/>
      <c r="AQ150" s="22"/>
      <c r="AR150" s="22"/>
      <c r="AS150" s="22"/>
      <c r="AT150" s="22"/>
      <c r="AU150" s="22"/>
      <c r="AV150" s="22"/>
      <c r="AW150" s="22"/>
    </row>
    <row r="151" spans="14:49" x14ac:dyDescent="0.2">
      <c r="N151" s="22"/>
      <c r="O151" s="22">
        <v>93</v>
      </c>
      <c r="P151" s="23" t="s">
        <v>121</v>
      </c>
      <c r="Q151" s="31">
        <v>6.39</v>
      </c>
      <c r="R151" s="31">
        <f t="shared" si="8"/>
        <v>5.8090909090909086</v>
      </c>
      <c r="S151" s="31">
        <f t="shared" si="9"/>
        <v>5.3250000000000002</v>
      </c>
      <c r="T151" s="31">
        <f t="shared" si="10"/>
        <v>4.9153846153846148</v>
      </c>
      <c r="U151" s="31">
        <f t="shared" si="11"/>
        <v>4.5642857142857141</v>
      </c>
      <c r="V151" s="31">
        <v>3.36</v>
      </c>
      <c r="W151" s="31">
        <f t="shared" si="12"/>
        <v>3.0545454545454542</v>
      </c>
      <c r="X151" s="31">
        <f t="shared" si="13"/>
        <v>2.8</v>
      </c>
      <c r="Y151" s="31">
        <f t="shared" si="14"/>
        <v>2.5846153846153843</v>
      </c>
      <c r="Z151" s="31">
        <f t="shared" si="15"/>
        <v>2.4</v>
      </c>
      <c r="AA151" s="22"/>
      <c r="AB151" s="22"/>
      <c r="AC151" s="22"/>
      <c r="AD151" s="22">
        <v>94</v>
      </c>
      <c r="AE151" s="22" t="s">
        <v>111</v>
      </c>
      <c r="AF151" s="31">
        <v>7.54</v>
      </c>
      <c r="AG151" s="31">
        <v>6.8545454545454536</v>
      </c>
      <c r="AH151" s="31">
        <v>6.2833333333333332</v>
      </c>
      <c r="AI151" s="31">
        <v>5.8</v>
      </c>
      <c r="AJ151" s="31">
        <v>5.3857142857142861</v>
      </c>
      <c r="AK151" s="31">
        <v>3.97</v>
      </c>
      <c r="AL151" s="31">
        <v>3.6090909090909089</v>
      </c>
      <c r="AM151" s="31">
        <v>3.3083333333333336</v>
      </c>
      <c r="AN151" s="31">
        <v>3.0538461538461541</v>
      </c>
      <c r="AO151" s="31">
        <v>2.8357142857142859</v>
      </c>
      <c r="AP151" s="22"/>
      <c r="AQ151" s="22"/>
      <c r="AR151" s="22"/>
      <c r="AS151" s="22"/>
      <c r="AT151" s="22"/>
      <c r="AU151" s="22"/>
      <c r="AV151" s="22"/>
      <c r="AW151" s="22"/>
    </row>
    <row r="152" spans="14:49" x14ac:dyDescent="0.2">
      <c r="N152" s="22"/>
      <c r="O152" s="22">
        <v>94</v>
      </c>
      <c r="P152" s="23" t="s">
        <v>122</v>
      </c>
      <c r="Q152" s="31">
        <v>4.9400000000000004</v>
      </c>
      <c r="R152" s="31">
        <f t="shared" si="8"/>
        <v>4.4909090909090912</v>
      </c>
      <c r="S152" s="31">
        <f t="shared" si="9"/>
        <v>4.1166666666666671</v>
      </c>
      <c r="T152" s="31">
        <f t="shared" si="10"/>
        <v>3.8000000000000003</v>
      </c>
      <c r="U152" s="31">
        <f t="shared" si="11"/>
        <v>3.5285714285714289</v>
      </c>
      <c r="V152" s="31">
        <v>2.6</v>
      </c>
      <c r="W152" s="31">
        <f t="shared" si="12"/>
        <v>2.3636363636363633</v>
      </c>
      <c r="X152" s="31">
        <f t="shared" si="13"/>
        <v>2.166666666666667</v>
      </c>
      <c r="Y152" s="31">
        <f t="shared" si="14"/>
        <v>2</v>
      </c>
      <c r="Z152" s="31">
        <f t="shared" si="15"/>
        <v>1.8571428571428574</v>
      </c>
      <c r="AA152" s="22"/>
      <c r="AB152" s="22"/>
      <c r="AC152" s="22"/>
      <c r="AD152" s="22">
        <v>95</v>
      </c>
      <c r="AE152" s="22" t="s">
        <v>43</v>
      </c>
      <c r="AF152" s="31">
        <v>4.7</v>
      </c>
      <c r="AG152" s="31">
        <v>4.2727272727272725</v>
      </c>
      <c r="AH152" s="31">
        <v>3.916666666666667</v>
      </c>
      <c r="AI152" s="31">
        <v>3.6153846153846154</v>
      </c>
      <c r="AJ152" s="31">
        <v>3.3571428571428577</v>
      </c>
      <c r="AK152" s="31">
        <v>2.4700000000000002</v>
      </c>
      <c r="AL152" s="31">
        <v>2.2454545454545456</v>
      </c>
      <c r="AM152" s="31">
        <v>2.0583333333333336</v>
      </c>
      <c r="AN152" s="31">
        <v>1.9000000000000001</v>
      </c>
      <c r="AO152" s="31">
        <v>1.7642857142857145</v>
      </c>
      <c r="AP152" s="22"/>
      <c r="AQ152" s="22"/>
      <c r="AR152" s="22"/>
      <c r="AS152" s="22"/>
      <c r="AT152" s="22"/>
      <c r="AU152" s="22"/>
      <c r="AV152" s="22"/>
      <c r="AW152" s="22"/>
    </row>
    <row r="153" spans="14:49" x14ac:dyDescent="0.2">
      <c r="N153" s="22"/>
      <c r="O153" s="22">
        <v>95</v>
      </c>
      <c r="P153" s="23" t="s">
        <v>123</v>
      </c>
      <c r="Q153" s="31">
        <v>4.34</v>
      </c>
      <c r="R153" s="31">
        <f t="shared" si="8"/>
        <v>3.9454545454545449</v>
      </c>
      <c r="S153" s="31">
        <f t="shared" si="9"/>
        <v>3.6166666666666667</v>
      </c>
      <c r="T153" s="31">
        <f t="shared" si="10"/>
        <v>3.3384615384615381</v>
      </c>
      <c r="U153" s="31">
        <f t="shared" si="11"/>
        <v>3.1</v>
      </c>
      <c r="V153" s="31">
        <v>2.29</v>
      </c>
      <c r="W153" s="31">
        <f t="shared" si="12"/>
        <v>2.0818181818181816</v>
      </c>
      <c r="X153" s="31">
        <f t="shared" si="13"/>
        <v>1.9083333333333334</v>
      </c>
      <c r="Y153" s="31">
        <f t="shared" si="14"/>
        <v>1.7615384615384615</v>
      </c>
      <c r="Z153" s="31">
        <f t="shared" si="15"/>
        <v>1.6357142857142859</v>
      </c>
      <c r="AA153" s="22"/>
      <c r="AB153" s="22"/>
      <c r="AC153" s="22"/>
      <c r="AD153" s="22">
        <v>96</v>
      </c>
      <c r="AE153" s="22" t="s">
        <v>73</v>
      </c>
      <c r="AF153" s="31">
        <v>4.9400000000000004</v>
      </c>
      <c r="AG153" s="31">
        <v>4.4909090909090912</v>
      </c>
      <c r="AH153" s="31">
        <v>4.1166666666666671</v>
      </c>
      <c r="AI153" s="31">
        <v>3.8000000000000003</v>
      </c>
      <c r="AJ153" s="31">
        <v>3.5285714285714289</v>
      </c>
      <c r="AK153" s="31">
        <v>2.6</v>
      </c>
      <c r="AL153" s="31">
        <v>2.3636363636363633</v>
      </c>
      <c r="AM153" s="31">
        <v>2.166666666666667</v>
      </c>
      <c r="AN153" s="31">
        <v>2</v>
      </c>
      <c r="AO153" s="31">
        <v>1.8571428571428574</v>
      </c>
      <c r="AP153" s="22"/>
      <c r="AQ153" s="22"/>
      <c r="AR153" s="22"/>
      <c r="AS153" s="22"/>
      <c r="AT153" s="22"/>
      <c r="AU153" s="22"/>
      <c r="AV153" s="22"/>
      <c r="AW153" s="22"/>
    </row>
    <row r="154" spans="14:49" x14ac:dyDescent="0.2">
      <c r="N154" s="22"/>
      <c r="O154" s="22">
        <v>96</v>
      </c>
      <c r="P154" s="23" t="s">
        <v>124</v>
      </c>
      <c r="Q154" s="31">
        <v>4.9400000000000004</v>
      </c>
      <c r="R154" s="31">
        <f t="shared" si="8"/>
        <v>4.4909090909090912</v>
      </c>
      <c r="S154" s="31">
        <f t="shared" si="9"/>
        <v>4.1166666666666671</v>
      </c>
      <c r="T154" s="31">
        <f t="shared" si="10"/>
        <v>3.8000000000000003</v>
      </c>
      <c r="U154" s="31">
        <f t="shared" si="11"/>
        <v>3.5285714285714289</v>
      </c>
      <c r="V154" s="31">
        <v>2.6</v>
      </c>
      <c r="W154" s="31">
        <f t="shared" si="12"/>
        <v>2.3636363636363633</v>
      </c>
      <c r="X154" s="31">
        <f t="shared" si="13"/>
        <v>2.166666666666667</v>
      </c>
      <c r="Y154" s="31">
        <f t="shared" si="14"/>
        <v>2</v>
      </c>
      <c r="Z154" s="31">
        <f t="shared" si="15"/>
        <v>1.8571428571428574</v>
      </c>
      <c r="AA154" s="22"/>
      <c r="AB154" s="22"/>
      <c r="AC154" s="22"/>
      <c r="AD154" s="22">
        <v>97</v>
      </c>
      <c r="AE154" s="22" t="s">
        <v>102</v>
      </c>
      <c r="AF154" s="31">
        <v>6.7</v>
      </c>
      <c r="AG154" s="31">
        <v>6.0909090909090908</v>
      </c>
      <c r="AH154" s="31">
        <v>5.5833333333333339</v>
      </c>
      <c r="AI154" s="31">
        <v>5.1538461538461542</v>
      </c>
      <c r="AJ154" s="31">
        <v>4.7857142857142865</v>
      </c>
      <c r="AK154" s="31">
        <v>3.53</v>
      </c>
      <c r="AL154" s="31">
        <v>3.2090909090909085</v>
      </c>
      <c r="AM154" s="31">
        <v>2.9416666666666664</v>
      </c>
      <c r="AN154" s="31">
        <v>2.7153846153846151</v>
      </c>
      <c r="AO154" s="31">
        <v>2.5214285714285714</v>
      </c>
      <c r="AP154" s="22"/>
      <c r="AQ154" s="22"/>
      <c r="AR154" s="22"/>
      <c r="AS154" s="22"/>
      <c r="AT154" s="22"/>
      <c r="AU154" s="22"/>
      <c r="AV154" s="22"/>
      <c r="AW154" s="22"/>
    </row>
    <row r="155" spans="14:49" x14ac:dyDescent="0.2">
      <c r="N155" s="22"/>
      <c r="O155" s="22">
        <v>97</v>
      </c>
      <c r="P155" s="23" t="s">
        <v>125</v>
      </c>
      <c r="Q155" s="31">
        <v>4.1100000000000003</v>
      </c>
      <c r="R155" s="31">
        <f t="shared" si="8"/>
        <v>3.7363636363636363</v>
      </c>
      <c r="S155" s="31">
        <f t="shared" si="9"/>
        <v>3.4250000000000003</v>
      </c>
      <c r="T155" s="31">
        <f t="shared" si="10"/>
        <v>3.1615384615384619</v>
      </c>
      <c r="U155" s="31">
        <f t="shared" si="11"/>
        <v>2.9357142857142859</v>
      </c>
      <c r="V155" s="31">
        <v>2.16</v>
      </c>
      <c r="W155" s="31">
        <f t="shared" si="12"/>
        <v>1.9636363636363636</v>
      </c>
      <c r="X155" s="31">
        <f t="shared" si="13"/>
        <v>1.8000000000000003</v>
      </c>
      <c r="Y155" s="31">
        <f t="shared" si="14"/>
        <v>1.6615384615384616</v>
      </c>
      <c r="Z155" s="31">
        <f t="shared" si="15"/>
        <v>1.5428571428571431</v>
      </c>
      <c r="AA155" s="22"/>
      <c r="AB155" s="22"/>
      <c r="AC155" s="22"/>
      <c r="AD155" s="22">
        <v>98</v>
      </c>
      <c r="AE155" s="22" t="s">
        <v>49</v>
      </c>
      <c r="AF155" s="31">
        <v>4.34</v>
      </c>
      <c r="AG155" s="31">
        <v>3.9454545454545449</v>
      </c>
      <c r="AH155" s="31">
        <v>3.6166666666666667</v>
      </c>
      <c r="AI155" s="31">
        <v>3.3384615384615381</v>
      </c>
      <c r="AJ155" s="31">
        <v>3.1</v>
      </c>
      <c r="AK155" s="31">
        <v>2.29</v>
      </c>
      <c r="AL155" s="31">
        <v>2.0818181818181816</v>
      </c>
      <c r="AM155" s="31">
        <v>1.9083333333333334</v>
      </c>
      <c r="AN155" s="31">
        <v>1.7615384615384615</v>
      </c>
      <c r="AO155" s="31">
        <v>1.6357142857142859</v>
      </c>
      <c r="AP155" s="22"/>
      <c r="AQ155" s="22"/>
      <c r="AR155" s="22"/>
      <c r="AS155" s="22"/>
      <c r="AT155" s="22"/>
      <c r="AU155" s="22"/>
      <c r="AV155" s="22"/>
      <c r="AW155" s="22"/>
    </row>
    <row r="156" spans="14:49" x14ac:dyDescent="0.2">
      <c r="N156" s="22"/>
      <c r="O156" s="22">
        <v>98</v>
      </c>
      <c r="P156" s="23" t="s">
        <v>126</v>
      </c>
      <c r="Q156" s="31">
        <v>5.43</v>
      </c>
      <c r="R156" s="31">
        <f t="shared" si="8"/>
        <v>4.9363636363636356</v>
      </c>
      <c r="S156" s="31">
        <f t="shared" si="9"/>
        <v>4.5250000000000004</v>
      </c>
      <c r="T156" s="31">
        <f t="shared" si="10"/>
        <v>4.1769230769230763</v>
      </c>
      <c r="U156" s="31">
        <f t="shared" si="11"/>
        <v>3.8785714285714286</v>
      </c>
      <c r="V156" s="31">
        <v>2.86</v>
      </c>
      <c r="W156" s="31">
        <f t="shared" si="12"/>
        <v>2.5999999999999996</v>
      </c>
      <c r="X156" s="31">
        <f t="shared" si="13"/>
        <v>2.3833333333333333</v>
      </c>
      <c r="Y156" s="31">
        <f t="shared" si="14"/>
        <v>2.1999999999999997</v>
      </c>
      <c r="Z156" s="31">
        <f t="shared" si="15"/>
        <v>2.0428571428571427</v>
      </c>
      <c r="AA156" s="22"/>
      <c r="AB156" s="22"/>
      <c r="AC156" s="22"/>
      <c r="AD156" s="22">
        <v>99</v>
      </c>
      <c r="AE156" s="22" t="s">
        <v>36</v>
      </c>
      <c r="AF156" s="31">
        <v>6.54</v>
      </c>
      <c r="AG156" s="31">
        <v>5.9454545454545453</v>
      </c>
      <c r="AH156" s="31">
        <v>5.45</v>
      </c>
      <c r="AI156" s="31">
        <v>5.0307692307692307</v>
      </c>
      <c r="AJ156" s="31">
        <v>4.6714285714285717</v>
      </c>
      <c r="AK156" s="31">
        <v>3.44</v>
      </c>
      <c r="AL156" s="31">
        <v>3.127272727272727</v>
      </c>
      <c r="AM156" s="31">
        <v>2.8666666666666667</v>
      </c>
      <c r="AN156" s="31">
        <v>2.6461538461538461</v>
      </c>
      <c r="AO156" s="31">
        <v>2.4571428571428573</v>
      </c>
      <c r="AP156" s="22"/>
      <c r="AQ156" s="22"/>
      <c r="AR156" s="22"/>
      <c r="AS156" s="22"/>
      <c r="AT156" s="22"/>
      <c r="AU156" s="22"/>
      <c r="AV156" s="22"/>
      <c r="AW156" s="22"/>
    </row>
    <row r="157" spans="14:49" x14ac:dyDescent="0.2">
      <c r="N157" s="22"/>
      <c r="O157" s="22">
        <v>99</v>
      </c>
      <c r="P157" s="23" t="s">
        <v>127</v>
      </c>
      <c r="Q157" s="31">
        <v>5.43</v>
      </c>
      <c r="R157" s="31">
        <f t="shared" si="8"/>
        <v>4.9363636363636356</v>
      </c>
      <c r="S157" s="31">
        <f t="shared" si="9"/>
        <v>4.5250000000000004</v>
      </c>
      <c r="T157" s="31">
        <f t="shared" si="10"/>
        <v>4.1769230769230763</v>
      </c>
      <c r="U157" s="31">
        <f t="shared" si="11"/>
        <v>3.8785714285714286</v>
      </c>
      <c r="V157" s="31">
        <v>2.86</v>
      </c>
      <c r="W157" s="31">
        <f t="shared" si="12"/>
        <v>2.5999999999999996</v>
      </c>
      <c r="X157" s="31">
        <f t="shared" si="13"/>
        <v>2.3833333333333333</v>
      </c>
      <c r="Y157" s="31">
        <f t="shared" si="14"/>
        <v>2.1999999999999997</v>
      </c>
      <c r="Z157" s="31">
        <f t="shared" si="15"/>
        <v>2.0428571428571427</v>
      </c>
      <c r="AA157" s="22"/>
      <c r="AB157" s="22"/>
      <c r="AC157" s="22"/>
      <c r="AD157" s="22">
        <v>100</v>
      </c>
      <c r="AE157" s="22" t="s">
        <v>125</v>
      </c>
      <c r="AF157" s="31">
        <v>4.1100000000000003</v>
      </c>
      <c r="AG157" s="31">
        <v>3.7363636363636363</v>
      </c>
      <c r="AH157" s="31">
        <v>3.4250000000000003</v>
      </c>
      <c r="AI157" s="31">
        <v>3.1615384615384619</v>
      </c>
      <c r="AJ157" s="31">
        <v>2.9357142857142859</v>
      </c>
      <c r="AK157" s="31">
        <v>2.16</v>
      </c>
      <c r="AL157" s="31">
        <v>1.9636363636363636</v>
      </c>
      <c r="AM157" s="31">
        <v>1.8000000000000003</v>
      </c>
      <c r="AN157" s="31">
        <v>1.6615384615384616</v>
      </c>
      <c r="AO157" s="31">
        <v>1.5428571428571431</v>
      </c>
      <c r="AP157" s="22"/>
      <c r="AQ157" s="22"/>
      <c r="AR157" s="22"/>
      <c r="AS157" s="22"/>
      <c r="AT157" s="22"/>
      <c r="AU157" s="22"/>
      <c r="AV157" s="22"/>
      <c r="AW157" s="22"/>
    </row>
    <row r="158" spans="14:49" x14ac:dyDescent="0.2">
      <c r="N158" s="22"/>
      <c r="O158" s="22">
        <v>100</v>
      </c>
      <c r="P158" s="23" t="s">
        <v>128</v>
      </c>
      <c r="Q158" s="31">
        <v>5.43</v>
      </c>
      <c r="R158" s="31">
        <f t="shared" si="8"/>
        <v>4.9363636363636356</v>
      </c>
      <c r="S158" s="31">
        <f t="shared" si="9"/>
        <v>4.5250000000000004</v>
      </c>
      <c r="T158" s="31">
        <f t="shared" si="10"/>
        <v>4.1769230769230763</v>
      </c>
      <c r="U158" s="31">
        <f t="shared" si="11"/>
        <v>3.8785714285714286</v>
      </c>
      <c r="V158" s="31">
        <v>2.86</v>
      </c>
      <c r="W158" s="31">
        <f t="shared" si="12"/>
        <v>2.5999999999999996</v>
      </c>
      <c r="X158" s="31">
        <f t="shared" si="13"/>
        <v>2.3833333333333333</v>
      </c>
      <c r="Y158" s="31">
        <f t="shared" si="14"/>
        <v>2.1999999999999997</v>
      </c>
      <c r="Z158" s="31">
        <f t="shared" si="15"/>
        <v>2.0428571428571427</v>
      </c>
      <c r="AA158" s="22"/>
      <c r="AB158" s="22"/>
      <c r="AC158" s="22"/>
      <c r="AD158" s="22">
        <v>101</v>
      </c>
      <c r="AE158" s="22" t="s">
        <v>64</v>
      </c>
      <c r="AF158" s="31">
        <v>5.43</v>
      </c>
      <c r="AG158" s="31">
        <v>4.9363636363636356</v>
      </c>
      <c r="AH158" s="31">
        <v>4.5250000000000004</v>
      </c>
      <c r="AI158" s="31">
        <v>4.1769230769230763</v>
      </c>
      <c r="AJ158" s="31">
        <v>3.8785714285714286</v>
      </c>
      <c r="AK158" s="31">
        <v>2.86</v>
      </c>
      <c r="AL158" s="31">
        <v>2.5999999999999996</v>
      </c>
      <c r="AM158" s="31">
        <v>2.3833333333333333</v>
      </c>
      <c r="AN158" s="31">
        <v>2.1999999999999997</v>
      </c>
      <c r="AO158" s="31">
        <v>2.0428571428571427</v>
      </c>
      <c r="AP158" s="22"/>
      <c r="AQ158" s="22"/>
      <c r="AR158" s="22"/>
      <c r="AS158" s="22"/>
      <c r="AT158" s="22"/>
      <c r="AU158" s="22"/>
      <c r="AV158" s="22"/>
      <c r="AW158" s="22"/>
    </row>
    <row r="159" spans="14:49" x14ac:dyDescent="0.2">
      <c r="N159" s="22"/>
      <c r="O159" s="22">
        <v>101</v>
      </c>
      <c r="P159" s="23" t="s">
        <v>129</v>
      </c>
      <c r="Q159" s="31">
        <v>6.79</v>
      </c>
      <c r="R159" s="31">
        <f t="shared" si="8"/>
        <v>6.172727272727272</v>
      </c>
      <c r="S159" s="31">
        <f t="shared" si="9"/>
        <v>5.6583333333333332</v>
      </c>
      <c r="T159" s="31">
        <f t="shared" si="10"/>
        <v>5.2230769230769232</v>
      </c>
      <c r="U159" s="31">
        <f t="shared" si="11"/>
        <v>4.8500000000000005</v>
      </c>
      <c r="V159" s="31">
        <v>3.57</v>
      </c>
      <c r="W159" s="31">
        <f t="shared" si="12"/>
        <v>3.2454545454545451</v>
      </c>
      <c r="X159" s="31">
        <f t="shared" si="13"/>
        <v>2.9750000000000001</v>
      </c>
      <c r="Y159" s="31">
        <f t="shared" si="14"/>
        <v>2.7461538461538457</v>
      </c>
      <c r="Z159" s="31">
        <f t="shared" si="15"/>
        <v>2.5500000000000003</v>
      </c>
      <c r="AA159" s="22"/>
      <c r="AB159" s="22"/>
      <c r="AC159" s="22"/>
      <c r="AD159" s="22">
        <v>102</v>
      </c>
      <c r="AE159" s="22" t="s">
        <v>155</v>
      </c>
      <c r="AF159" s="31">
        <v>4.9400000000000004</v>
      </c>
      <c r="AG159" s="31">
        <v>4.4909090909090912</v>
      </c>
      <c r="AH159" s="31">
        <v>4.1166666666666671</v>
      </c>
      <c r="AI159" s="31">
        <v>3.8000000000000003</v>
      </c>
      <c r="AJ159" s="31">
        <v>3.5285714285714289</v>
      </c>
      <c r="AK159" s="31">
        <v>2.6</v>
      </c>
      <c r="AL159" s="31">
        <v>2.3636363636363633</v>
      </c>
      <c r="AM159" s="31">
        <v>2.166666666666667</v>
      </c>
      <c r="AN159" s="31">
        <v>2</v>
      </c>
      <c r="AO159" s="31">
        <v>1.8571428571428574</v>
      </c>
      <c r="AP159" s="22"/>
      <c r="AQ159" s="22"/>
      <c r="AR159" s="22"/>
      <c r="AS159" s="22"/>
      <c r="AT159" s="22"/>
      <c r="AU159" s="22"/>
      <c r="AV159" s="22"/>
      <c r="AW159" s="22"/>
    </row>
    <row r="160" spans="14:49" x14ac:dyDescent="0.2">
      <c r="N160" s="22"/>
      <c r="O160" s="22">
        <v>102</v>
      </c>
      <c r="P160" s="23" t="s">
        <v>130</v>
      </c>
      <c r="Q160" s="31">
        <v>6.03</v>
      </c>
      <c r="R160" s="31">
        <f t="shared" si="8"/>
        <v>5.4818181818181815</v>
      </c>
      <c r="S160" s="31">
        <f t="shared" si="9"/>
        <v>5.0250000000000004</v>
      </c>
      <c r="T160" s="31">
        <f t="shared" si="10"/>
        <v>4.6384615384615389</v>
      </c>
      <c r="U160" s="31">
        <f t="shared" si="11"/>
        <v>4.3071428571428578</v>
      </c>
      <c r="V160" s="31">
        <v>3.17</v>
      </c>
      <c r="W160" s="31">
        <f t="shared" si="12"/>
        <v>2.8818181818181814</v>
      </c>
      <c r="X160" s="31">
        <f t="shared" si="13"/>
        <v>2.6416666666666666</v>
      </c>
      <c r="Y160" s="31">
        <f t="shared" si="14"/>
        <v>2.4384615384615382</v>
      </c>
      <c r="Z160" s="31">
        <f t="shared" si="15"/>
        <v>2.2642857142857142</v>
      </c>
      <c r="AA160" s="22"/>
      <c r="AB160" s="22"/>
      <c r="AC160" s="22"/>
      <c r="AD160" s="22">
        <v>103</v>
      </c>
      <c r="AE160" s="22" t="s">
        <v>61</v>
      </c>
      <c r="AF160" s="31">
        <v>3.66</v>
      </c>
      <c r="AG160" s="31">
        <v>3.3272727272727272</v>
      </c>
      <c r="AH160" s="31">
        <v>3.0500000000000003</v>
      </c>
      <c r="AI160" s="31">
        <v>2.8153846153846156</v>
      </c>
      <c r="AJ160" s="31">
        <v>2.6142857142857148</v>
      </c>
      <c r="AK160" s="31">
        <v>1.92</v>
      </c>
      <c r="AL160" s="31">
        <v>1.7454545454545451</v>
      </c>
      <c r="AM160" s="31">
        <v>1.6</v>
      </c>
      <c r="AN160" s="31">
        <v>1.4769230769230768</v>
      </c>
      <c r="AO160" s="31">
        <v>1.3714285714285714</v>
      </c>
      <c r="AP160" s="22"/>
      <c r="AQ160" s="22"/>
      <c r="AR160" s="22"/>
      <c r="AS160" s="22"/>
      <c r="AT160" s="22"/>
      <c r="AU160" s="22"/>
      <c r="AV160" s="22"/>
      <c r="AW160" s="22"/>
    </row>
    <row r="161" spans="14:49" x14ac:dyDescent="0.2">
      <c r="N161" s="22"/>
      <c r="O161" s="22">
        <v>103</v>
      </c>
      <c r="P161" s="23" t="s">
        <v>131</v>
      </c>
      <c r="Q161" s="31">
        <v>5.43</v>
      </c>
      <c r="R161" s="31">
        <f t="shared" si="8"/>
        <v>4.9363636363636356</v>
      </c>
      <c r="S161" s="31">
        <f t="shared" si="9"/>
        <v>4.5250000000000004</v>
      </c>
      <c r="T161" s="31">
        <f t="shared" si="10"/>
        <v>4.1769230769230763</v>
      </c>
      <c r="U161" s="31">
        <f t="shared" si="11"/>
        <v>3.8785714285714286</v>
      </c>
      <c r="V161" s="31">
        <v>2.86</v>
      </c>
      <c r="W161" s="31">
        <f t="shared" si="12"/>
        <v>2.5999999999999996</v>
      </c>
      <c r="X161" s="31">
        <f t="shared" si="13"/>
        <v>2.3833333333333333</v>
      </c>
      <c r="Y161" s="31">
        <f t="shared" si="14"/>
        <v>2.1999999999999997</v>
      </c>
      <c r="Z161" s="31">
        <f t="shared" si="15"/>
        <v>2.0428571428571427</v>
      </c>
      <c r="AA161" s="22"/>
      <c r="AB161" s="22"/>
      <c r="AC161" s="22"/>
      <c r="AD161" s="22">
        <v>104</v>
      </c>
      <c r="AE161" s="22" t="s">
        <v>139</v>
      </c>
      <c r="AF161" s="31">
        <v>4.9400000000000004</v>
      </c>
      <c r="AG161" s="31">
        <v>4.4909090909090912</v>
      </c>
      <c r="AH161" s="31">
        <v>4.1166666666666671</v>
      </c>
      <c r="AI161" s="31">
        <v>3.8000000000000003</v>
      </c>
      <c r="AJ161" s="31">
        <v>3.5285714285714289</v>
      </c>
      <c r="AK161" s="31">
        <v>2.6</v>
      </c>
      <c r="AL161" s="31">
        <v>2.3636363636363633</v>
      </c>
      <c r="AM161" s="31">
        <v>2.166666666666667</v>
      </c>
      <c r="AN161" s="31">
        <v>2</v>
      </c>
      <c r="AO161" s="31">
        <v>1.8571428571428574</v>
      </c>
      <c r="AP161" s="22"/>
      <c r="AQ161" s="22"/>
      <c r="AR161" s="22"/>
      <c r="AS161" s="22"/>
      <c r="AT161" s="22"/>
      <c r="AU161" s="22"/>
      <c r="AV161" s="22"/>
      <c r="AW161" s="22"/>
    </row>
    <row r="162" spans="14:49" x14ac:dyDescent="0.2">
      <c r="N162" s="22"/>
      <c r="O162" s="22">
        <v>104</v>
      </c>
      <c r="P162" s="23" t="s">
        <v>132</v>
      </c>
      <c r="Q162" s="31">
        <v>6.79</v>
      </c>
      <c r="R162" s="31">
        <f t="shared" si="8"/>
        <v>6.172727272727272</v>
      </c>
      <c r="S162" s="31">
        <f t="shared" si="9"/>
        <v>5.6583333333333332</v>
      </c>
      <c r="T162" s="31">
        <f t="shared" si="10"/>
        <v>5.2230769230769232</v>
      </c>
      <c r="U162" s="31">
        <f t="shared" si="11"/>
        <v>4.8500000000000005</v>
      </c>
      <c r="V162" s="31">
        <v>3.57</v>
      </c>
      <c r="W162" s="31">
        <f t="shared" si="12"/>
        <v>3.2454545454545451</v>
      </c>
      <c r="X162" s="31">
        <f t="shared" si="13"/>
        <v>2.9750000000000001</v>
      </c>
      <c r="Y162" s="31">
        <f t="shared" si="14"/>
        <v>2.7461538461538457</v>
      </c>
      <c r="Z162" s="31">
        <f t="shared" si="15"/>
        <v>2.5500000000000003</v>
      </c>
      <c r="AA162" s="22"/>
      <c r="AB162" s="22"/>
      <c r="AC162" s="22"/>
      <c r="AD162" s="22">
        <v>105</v>
      </c>
      <c r="AE162" s="22" t="s">
        <v>50</v>
      </c>
      <c r="AF162" s="31">
        <v>5.43</v>
      </c>
      <c r="AG162" s="31">
        <v>4.9363636363636356</v>
      </c>
      <c r="AH162" s="31">
        <v>4.5250000000000004</v>
      </c>
      <c r="AI162" s="31">
        <v>4.1769230769230763</v>
      </c>
      <c r="AJ162" s="31">
        <v>3.8785714285714286</v>
      </c>
      <c r="AK162" s="31">
        <v>2.86</v>
      </c>
      <c r="AL162" s="31">
        <v>2.5999999999999996</v>
      </c>
      <c r="AM162" s="31">
        <v>2.3833333333333333</v>
      </c>
      <c r="AN162" s="31">
        <v>2.1999999999999997</v>
      </c>
      <c r="AO162" s="31">
        <v>2.0428571428571427</v>
      </c>
      <c r="AP162" s="22"/>
      <c r="AQ162" s="22"/>
      <c r="AR162" s="22"/>
      <c r="AS162" s="22"/>
      <c r="AT162" s="22"/>
      <c r="AU162" s="22"/>
      <c r="AV162" s="22"/>
      <c r="AW162" s="22"/>
    </row>
    <row r="163" spans="14:49" x14ac:dyDescent="0.2">
      <c r="N163" s="22"/>
      <c r="O163" s="22">
        <v>105</v>
      </c>
      <c r="P163" s="23" t="s">
        <v>133</v>
      </c>
      <c r="Q163" s="31">
        <v>7.36</v>
      </c>
      <c r="R163" s="31">
        <f t="shared" si="8"/>
        <v>6.6909090909090905</v>
      </c>
      <c r="S163" s="31">
        <f t="shared" si="9"/>
        <v>6.1333333333333337</v>
      </c>
      <c r="T163" s="31">
        <f t="shared" si="10"/>
        <v>5.6615384615384619</v>
      </c>
      <c r="U163" s="31">
        <f t="shared" si="11"/>
        <v>5.257142857142858</v>
      </c>
      <c r="V163" s="31">
        <v>3.87</v>
      </c>
      <c r="W163" s="31">
        <f t="shared" si="12"/>
        <v>3.5181818181818181</v>
      </c>
      <c r="X163" s="31">
        <f t="shared" si="13"/>
        <v>3.2250000000000001</v>
      </c>
      <c r="Y163" s="31">
        <f t="shared" si="14"/>
        <v>2.976923076923077</v>
      </c>
      <c r="Z163" s="31">
        <f t="shared" si="15"/>
        <v>2.7642857142857147</v>
      </c>
      <c r="AA163" s="22"/>
      <c r="AB163" s="22"/>
      <c r="AC163" s="22"/>
      <c r="AD163" s="22">
        <v>106</v>
      </c>
      <c r="AE163" s="22" t="s">
        <v>79</v>
      </c>
      <c r="AF163" s="31">
        <v>4.5199999999999996</v>
      </c>
      <c r="AG163" s="31">
        <v>4.1090909090909085</v>
      </c>
      <c r="AH163" s="31">
        <v>3.7666666666666666</v>
      </c>
      <c r="AI163" s="31">
        <v>3.4769230769230766</v>
      </c>
      <c r="AJ163" s="31">
        <v>3.2285714285714286</v>
      </c>
      <c r="AK163" s="31">
        <v>2.38</v>
      </c>
      <c r="AL163" s="31">
        <v>2.1636363636363636</v>
      </c>
      <c r="AM163" s="31">
        <v>1.9833333333333334</v>
      </c>
      <c r="AN163" s="31">
        <v>1.8307692307692307</v>
      </c>
      <c r="AO163" s="31">
        <v>1.7</v>
      </c>
      <c r="AP163" s="22"/>
      <c r="AQ163" s="22"/>
      <c r="AR163" s="22"/>
      <c r="AS163" s="22"/>
      <c r="AT163" s="22"/>
      <c r="AU163" s="22"/>
      <c r="AV163" s="22"/>
      <c r="AW163" s="22"/>
    </row>
    <row r="164" spans="14:49" x14ac:dyDescent="0.2">
      <c r="N164" s="22"/>
      <c r="O164" s="22">
        <v>106</v>
      </c>
      <c r="P164" s="23" t="s">
        <v>134</v>
      </c>
      <c r="Q164" s="31">
        <v>4.34</v>
      </c>
      <c r="R164" s="31">
        <f t="shared" si="8"/>
        <v>3.9454545454545449</v>
      </c>
      <c r="S164" s="31">
        <f t="shared" si="9"/>
        <v>3.6166666666666667</v>
      </c>
      <c r="T164" s="31">
        <f t="shared" si="10"/>
        <v>3.3384615384615381</v>
      </c>
      <c r="U164" s="31">
        <f t="shared" si="11"/>
        <v>3.1</v>
      </c>
      <c r="V164" s="31">
        <v>2.29</v>
      </c>
      <c r="W164" s="31">
        <f t="shared" si="12"/>
        <v>2.0818181818181816</v>
      </c>
      <c r="X164" s="31">
        <f t="shared" si="13"/>
        <v>1.9083333333333334</v>
      </c>
      <c r="Y164" s="31">
        <f t="shared" si="14"/>
        <v>1.7615384615384615</v>
      </c>
      <c r="Z164" s="31">
        <f t="shared" si="15"/>
        <v>1.6357142857142859</v>
      </c>
      <c r="AA164" s="22"/>
      <c r="AB164" s="22"/>
      <c r="AC164" s="22"/>
      <c r="AD164" s="22">
        <v>107</v>
      </c>
      <c r="AE164" s="22" t="s">
        <v>103</v>
      </c>
      <c r="AF164" s="31">
        <v>5.17</v>
      </c>
      <c r="AG164" s="31">
        <v>4.6999999999999993</v>
      </c>
      <c r="AH164" s="31">
        <v>4.3083333333333336</v>
      </c>
      <c r="AI164" s="31">
        <v>3.9769230769230766</v>
      </c>
      <c r="AJ164" s="31">
        <v>3.6928571428571431</v>
      </c>
      <c r="AK164" s="31">
        <v>2.72</v>
      </c>
      <c r="AL164" s="31">
        <v>2.4727272727272727</v>
      </c>
      <c r="AM164" s="31">
        <v>2.2666666666666671</v>
      </c>
      <c r="AN164" s="31">
        <v>2.0923076923076924</v>
      </c>
      <c r="AO164" s="31">
        <v>1.9428571428571431</v>
      </c>
      <c r="AP164" s="22"/>
      <c r="AQ164" s="22"/>
      <c r="AR164" s="22"/>
      <c r="AS164" s="22"/>
      <c r="AT164" s="22"/>
      <c r="AU164" s="22"/>
      <c r="AV164" s="22"/>
      <c r="AW164" s="22"/>
    </row>
    <row r="165" spans="14:49" x14ac:dyDescent="0.2">
      <c r="N165" s="22"/>
      <c r="O165" s="22">
        <v>107</v>
      </c>
      <c r="P165" s="23" t="s">
        <v>135</v>
      </c>
      <c r="Q165" s="31">
        <v>3.62</v>
      </c>
      <c r="R165" s="31">
        <f t="shared" si="8"/>
        <v>3.2909090909090906</v>
      </c>
      <c r="S165" s="31">
        <f t="shared" si="9"/>
        <v>3.0166666666666671</v>
      </c>
      <c r="T165" s="31">
        <f t="shared" si="10"/>
        <v>2.7846153846153845</v>
      </c>
      <c r="U165" s="31">
        <f t="shared" si="11"/>
        <v>2.5857142857142859</v>
      </c>
      <c r="V165" s="31">
        <v>1.9</v>
      </c>
      <c r="W165" s="31">
        <f t="shared" si="12"/>
        <v>1.7272727272727271</v>
      </c>
      <c r="X165" s="31">
        <f t="shared" si="13"/>
        <v>1.5833333333333333</v>
      </c>
      <c r="Y165" s="31">
        <f t="shared" si="14"/>
        <v>1.4615384615384615</v>
      </c>
      <c r="Z165" s="31">
        <f t="shared" si="15"/>
        <v>1.3571428571428572</v>
      </c>
      <c r="AA165" s="22"/>
      <c r="AB165" s="22"/>
      <c r="AC165" s="22"/>
      <c r="AD165" s="22">
        <v>108</v>
      </c>
      <c r="AE165" s="22" t="s">
        <v>99</v>
      </c>
      <c r="AF165" s="31">
        <v>4.72</v>
      </c>
      <c r="AG165" s="31">
        <v>4.2909090909090901</v>
      </c>
      <c r="AH165" s="31">
        <v>3.9333333333333331</v>
      </c>
      <c r="AI165" s="31">
        <v>3.6307692307692303</v>
      </c>
      <c r="AJ165" s="31">
        <v>3.3714285714285714</v>
      </c>
      <c r="AK165" s="31">
        <v>2.48</v>
      </c>
      <c r="AL165" s="31">
        <v>2.2545454545454544</v>
      </c>
      <c r="AM165" s="31">
        <v>2.0666666666666669</v>
      </c>
      <c r="AN165" s="31">
        <v>1.9076923076923076</v>
      </c>
      <c r="AO165" s="31">
        <v>1.7714285714285716</v>
      </c>
      <c r="AP165" s="22"/>
      <c r="AQ165" s="22"/>
      <c r="AR165" s="22"/>
      <c r="AS165" s="22"/>
      <c r="AT165" s="22"/>
      <c r="AU165" s="22"/>
      <c r="AV165" s="22"/>
      <c r="AW165" s="22"/>
    </row>
    <row r="166" spans="14:49" x14ac:dyDescent="0.2">
      <c r="N166" s="22"/>
      <c r="O166" s="22">
        <v>108</v>
      </c>
      <c r="P166" s="23" t="s">
        <v>136</v>
      </c>
      <c r="Q166" s="31">
        <v>4.34</v>
      </c>
      <c r="R166" s="31">
        <f t="shared" si="8"/>
        <v>3.9454545454545449</v>
      </c>
      <c r="S166" s="31">
        <f t="shared" si="9"/>
        <v>3.6166666666666667</v>
      </c>
      <c r="T166" s="31">
        <f t="shared" si="10"/>
        <v>3.3384615384615381</v>
      </c>
      <c r="U166" s="31">
        <f t="shared" si="11"/>
        <v>3.1</v>
      </c>
      <c r="V166" s="31">
        <v>2.29</v>
      </c>
      <c r="W166" s="31">
        <f t="shared" si="12"/>
        <v>2.0818181818181816</v>
      </c>
      <c r="X166" s="31">
        <f t="shared" si="13"/>
        <v>1.9083333333333334</v>
      </c>
      <c r="Y166" s="31">
        <f t="shared" si="14"/>
        <v>1.7615384615384615</v>
      </c>
      <c r="Z166" s="31">
        <f t="shared" si="15"/>
        <v>1.6357142857142859</v>
      </c>
      <c r="AA166" s="22"/>
      <c r="AB166" s="22"/>
      <c r="AC166" s="22"/>
      <c r="AD166" s="22">
        <v>109</v>
      </c>
      <c r="AE166" s="22" t="s">
        <v>100</v>
      </c>
      <c r="AF166" s="31">
        <v>6.31</v>
      </c>
      <c r="AG166" s="31">
        <v>5.7363636363636354</v>
      </c>
      <c r="AH166" s="31">
        <v>5.2583333333333329</v>
      </c>
      <c r="AI166" s="31">
        <v>4.8538461538461535</v>
      </c>
      <c r="AJ166" s="31">
        <v>4.5071428571428571</v>
      </c>
      <c r="AK166" s="31">
        <v>3.32</v>
      </c>
      <c r="AL166" s="31">
        <v>3.0181818181818176</v>
      </c>
      <c r="AM166" s="31">
        <v>2.7666666666666666</v>
      </c>
      <c r="AN166" s="31">
        <v>2.5538461538461537</v>
      </c>
      <c r="AO166" s="31">
        <v>2.3714285714285714</v>
      </c>
      <c r="AP166" s="22"/>
      <c r="AQ166" s="22"/>
      <c r="AR166" s="22"/>
      <c r="AS166" s="22"/>
      <c r="AT166" s="22"/>
      <c r="AU166" s="22"/>
      <c r="AV166" s="22"/>
      <c r="AW166" s="22"/>
    </row>
    <row r="167" spans="14:49" x14ac:dyDescent="0.2">
      <c r="N167" s="22"/>
      <c r="O167" s="22">
        <v>109</v>
      </c>
      <c r="P167" s="23" t="s">
        <v>137</v>
      </c>
      <c r="Q167" s="31">
        <v>4.9400000000000004</v>
      </c>
      <c r="R167" s="31">
        <f t="shared" si="8"/>
        <v>4.4909090909090912</v>
      </c>
      <c r="S167" s="31">
        <f t="shared" si="9"/>
        <v>4.1166666666666671</v>
      </c>
      <c r="T167" s="31">
        <f t="shared" si="10"/>
        <v>3.8000000000000003</v>
      </c>
      <c r="U167" s="31">
        <f t="shared" si="11"/>
        <v>3.5285714285714289</v>
      </c>
      <c r="V167" s="31">
        <v>2.6</v>
      </c>
      <c r="W167" s="31">
        <f t="shared" si="12"/>
        <v>2.3636363636363633</v>
      </c>
      <c r="X167" s="31">
        <f t="shared" si="13"/>
        <v>2.166666666666667</v>
      </c>
      <c r="Y167" s="31">
        <f t="shared" si="14"/>
        <v>2</v>
      </c>
      <c r="Z167" s="31">
        <f t="shared" si="15"/>
        <v>1.8571428571428574</v>
      </c>
      <c r="AA167" s="22"/>
      <c r="AB167" s="22"/>
      <c r="AC167" s="22"/>
      <c r="AD167" s="22">
        <v>110</v>
      </c>
      <c r="AE167" s="22" t="s">
        <v>65</v>
      </c>
      <c r="AF167" s="31">
        <v>3.53</v>
      </c>
      <c r="AG167" s="31">
        <v>3.2090909090909085</v>
      </c>
      <c r="AH167" s="31">
        <v>2.9416666666666664</v>
      </c>
      <c r="AI167" s="31">
        <v>2.7153846153846151</v>
      </c>
      <c r="AJ167" s="31">
        <v>2.5214285714285714</v>
      </c>
      <c r="AK167" s="31">
        <v>1.86</v>
      </c>
      <c r="AL167" s="31">
        <v>1.6909090909090909</v>
      </c>
      <c r="AM167" s="31">
        <v>1.55</v>
      </c>
      <c r="AN167" s="31">
        <v>1.4307692307692308</v>
      </c>
      <c r="AO167" s="31">
        <v>1.3285714285714287</v>
      </c>
      <c r="AP167" s="22"/>
      <c r="AQ167" s="22"/>
      <c r="AR167" s="22"/>
      <c r="AS167" s="22"/>
      <c r="AT167" s="22"/>
      <c r="AU167" s="22"/>
      <c r="AV167" s="22"/>
      <c r="AW167" s="22"/>
    </row>
    <row r="168" spans="14:49" x14ac:dyDescent="0.2">
      <c r="N168" s="22"/>
      <c r="O168" s="22">
        <v>110</v>
      </c>
      <c r="P168" s="23" t="s">
        <v>138</v>
      </c>
      <c r="Q168" s="31">
        <v>5.19</v>
      </c>
      <c r="R168" s="31">
        <f t="shared" si="8"/>
        <v>4.7181818181818178</v>
      </c>
      <c r="S168" s="31">
        <f t="shared" si="9"/>
        <v>4.3250000000000002</v>
      </c>
      <c r="T168" s="31">
        <f t="shared" si="10"/>
        <v>3.9923076923076923</v>
      </c>
      <c r="U168" s="31">
        <f t="shared" si="11"/>
        <v>3.7071428571428577</v>
      </c>
      <c r="V168" s="31">
        <v>2.73</v>
      </c>
      <c r="W168" s="31">
        <f t="shared" si="12"/>
        <v>2.4818181818181815</v>
      </c>
      <c r="X168" s="31">
        <f t="shared" si="13"/>
        <v>2.2749999999999999</v>
      </c>
      <c r="Y168" s="31">
        <f t="shared" si="14"/>
        <v>2.1</v>
      </c>
      <c r="Z168" s="31">
        <f t="shared" si="15"/>
        <v>1.9500000000000002</v>
      </c>
      <c r="AA168" s="22"/>
      <c r="AB168" s="22"/>
      <c r="AC168" s="22"/>
      <c r="AD168" s="22">
        <v>111</v>
      </c>
      <c r="AE168" s="22" t="s">
        <v>33</v>
      </c>
      <c r="AF168" s="31">
        <v>4.9400000000000004</v>
      </c>
      <c r="AG168" s="31">
        <v>4.4909090909090912</v>
      </c>
      <c r="AH168" s="31">
        <v>4.1166666666666671</v>
      </c>
      <c r="AI168" s="31">
        <v>3.8000000000000003</v>
      </c>
      <c r="AJ168" s="31">
        <v>3.5285714285714289</v>
      </c>
      <c r="AK168" s="31">
        <v>2.6</v>
      </c>
      <c r="AL168" s="31">
        <v>2.3636363636363633</v>
      </c>
      <c r="AM168" s="31">
        <v>2.166666666666667</v>
      </c>
      <c r="AN168" s="31">
        <v>2</v>
      </c>
      <c r="AO168" s="31">
        <v>1.8571428571428574</v>
      </c>
      <c r="AP168" s="22"/>
      <c r="AQ168" s="22"/>
      <c r="AR168" s="22"/>
      <c r="AS168" s="22"/>
      <c r="AT168" s="22"/>
      <c r="AU168" s="22"/>
      <c r="AV168" s="22"/>
      <c r="AW168" s="22"/>
    </row>
    <row r="169" spans="14:49" x14ac:dyDescent="0.2">
      <c r="N169" s="22"/>
      <c r="O169" s="22">
        <v>111</v>
      </c>
      <c r="P169" s="23" t="s">
        <v>139</v>
      </c>
      <c r="Q169" s="31">
        <v>4.9400000000000004</v>
      </c>
      <c r="R169" s="31">
        <f t="shared" si="8"/>
        <v>4.4909090909090912</v>
      </c>
      <c r="S169" s="31">
        <f t="shared" si="9"/>
        <v>4.1166666666666671</v>
      </c>
      <c r="T169" s="31">
        <f t="shared" si="10"/>
        <v>3.8000000000000003</v>
      </c>
      <c r="U169" s="31">
        <f t="shared" si="11"/>
        <v>3.5285714285714289</v>
      </c>
      <c r="V169" s="31">
        <v>2.6</v>
      </c>
      <c r="W169" s="31">
        <f t="shared" si="12"/>
        <v>2.3636363636363633</v>
      </c>
      <c r="X169" s="31">
        <f t="shared" si="13"/>
        <v>2.166666666666667</v>
      </c>
      <c r="Y169" s="31">
        <f t="shared" si="14"/>
        <v>2</v>
      </c>
      <c r="Z169" s="31">
        <f t="shared" si="15"/>
        <v>1.8571428571428574</v>
      </c>
      <c r="AA169" s="22"/>
      <c r="AB169" s="22"/>
      <c r="AC169" s="22"/>
      <c r="AD169" s="22">
        <v>112</v>
      </c>
      <c r="AE169" s="22" t="s">
        <v>153</v>
      </c>
      <c r="AF169" s="31">
        <v>5.48</v>
      </c>
      <c r="AG169" s="31">
        <v>4.9818181818181815</v>
      </c>
      <c r="AH169" s="31">
        <v>4.5666666666666673</v>
      </c>
      <c r="AI169" s="31">
        <v>4.2153846153846155</v>
      </c>
      <c r="AJ169" s="31">
        <v>3.914285714285715</v>
      </c>
      <c r="AK169" s="31">
        <v>2.89</v>
      </c>
      <c r="AL169" s="31">
        <v>2.627272727272727</v>
      </c>
      <c r="AM169" s="31">
        <v>2.4083333333333337</v>
      </c>
      <c r="AN169" s="31">
        <v>2.2230769230769232</v>
      </c>
      <c r="AO169" s="31">
        <v>2.0642857142857145</v>
      </c>
      <c r="AP169" s="22"/>
      <c r="AQ169" s="22"/>
      <c r="AR169" s="22"/>
      <c r="AS169" s="22"/>
      <c r="AT169" s="22"/>
      <c r="AU169" s="22"/>
      <c r="AV169" s="22"/>
      <c r="AW169" s="22"/>
    </row>
    <row r="170" spans="14:49" x14ac:dyDescent="0.2">
      <c r="N170" s="22"/>
      <c r="O170" s="22">
        <v>112</v>
      </c>
      <c r="P170" s="23" t="s">
        <v>140</v>
      </c>
      <c r="Q170" s="31">
        <v>4.49</v>
      </c>
      <c r="R170" s="31">
        <f t="shared" si="8"/>
        <v>4.081818181818182</v>
      </c>
      <c r="S170" s="31">
        <f t="shared" si="9"/>
        <v>3.7416666666666671</v>
      </c>
      <c r="T170" s="31">
        <f t="shared" si="10"/>
        <v>3.453846153846154</v>
      </c>
      <c r="U170" s="31">
        <f t="shared" si="11"/>
        <v>3.2071428571428573</v>
      </c>
      <c r="V170" s="31">
        <v>2.36</v>
      </c>
      <c r="W170" s="31">
        <f t="shared" si="12"/>
        <v>2.1454545454545451</v>
      </c>
      <c r="X170" s="31">
        <f t="shared" si="13"/>
        <v>1.9666666666666666</v>
      </c>
      <c r="Y170" s="31">
        <f t="shared" si="14"/>
        <v>1.8153846153846152</v>
      </c>
      <c r="Z170" s="31">
        <f t="shared" si="15"/>
        <v>1.6857142857142857</v>
      </c>
      <c r="AA170" s="22"/>
      <c r="AB170" s="22"/>
      <c r="AC170" s="22"/>
      <c r="AD170" s="22">
        <v>113</v>
      </c>
      <c r="AE170" s="22" t="s">
        <v>141</v>
      </c>
      <c r="AF170" s="31">
        <v>4.49</v>
      </c>
      <c r="AG170" s="31">
        <v>4.081818181818182</v>
      </c>
      <c r="AH170" s="31">
        <v>3.7416666666666671</v>
      </c>
      <c r="AI170" s="31">
        <v>3.453846153846154</v>
      </c>
      <c r="AJ170" s="31">
        <v>3.2071428571428573</v>
      </c>
      <c r="AK170" s="31">
        <v>2.36</v>
      </c>
      <c r="AL170" s="31">
        <v>2.1454545454545451</v>
      </c>
      <c r="AM170" s="31">
        <v>1.9666666666666666</v>
      </c>
      <c r="AN170" s="31">
        <v>1.8153846153846152</v>
      </c>
      <c r="AO170" s="31">
        <v>1.6857142857142857</v>
      </c>
      <c r="AP170" s="22"/>
      <c r="AQ170" s="22"/>
      <c r="AR170" s="22"/>
      <c r="AS170" s="22"/>
      <c r="AT170" s="22"/>
      <c r="AU170" s="22"/>
      <c r="AV170" s="22"/>
      <c r="AW170" s="22"/>
    </row>
    <row r="171" spans="14:49" x14ac:dyDescent="0.2">
      <c r="N171" s="22"/>
      <c r="O171" s="22">
        <v>113</v>
      </c>
      <c r="P171" s="23" t="s">
        <v>141</v>
      </c>
      <c r="Q171" s="31">
        <v>4.49</v>
      </c>
      <c r="R171" s="31">
        <f t="shared" si="8"/>
        <v>4.081818181818182</v>
      </c>
      <c r="S171" s="31">
        <f t="shared" si="9"/>
        <v>3.7416666666666671</v>
      </c>
      <c r="T171" s="31">
        <f t="shared" si="10"/>
        <v>3.453846153846154</v>
      </c>
      <c r="U171" s="31">
        <f t="shared" si="11"/>
        <v>3.2071428571428573</v>
      </c>
      <c r="V171" s="31">
        <v>2.36</v>
      </c>
      <c r="W171" s="31">
        <f t="shared" si="12"/>
        <v>2.1454545454545451</v>
      </c>
      <c r="X171" s="31">
        <f t="shared" si="13"/>
        <v>1.9666666666666666</v>
      </c>
      <c r="Y171" s="31">
        <f t="shared" si="14"/>
        <v>1.8153846153846152</v>
      </c>
      <c r="Z171" s="31">
        <f t="shared" si="15"/>
        <v>1.6857142857142857</v>
      </c>
      <c r="AA171" s="22"/>
      <c r="AB171" s="22"/>
      <c r="AC171" s="22"/>
      <c r="AD171" s="22">
        <v>114</v>
      </c>
      <c r="AE171" s="22" t="s">
        <v>66</v>
      </c>
      <c r="AF171" s="31">
        <v>3.53</v>
      </c>
      <c r="AG171" s="31">
        <v>3.2090909090909085</v>
      </c>
      <c r="AH171" s="31">
        <v>2.9416666666666664</v>
      </c>
      <c r="AI171" s="31">
        <v>2.7153846153846151</v>
      </c>
      <c r="AJ171" s="31">
        <v>2.5214285714285714</v>
      </c>
      <c r="AK171" s="31">
        <v>1.86</v>
      </c>
      <c r="AL171" s="31">
        <v>1.6909090909090909</v>
      </c>
      <c r="AM171" s="31">
        <v>1.55</v>
      </c>
      <c r="AN171" s="31">
        <v>1.4307692307692308</v>
      </c>
      <c r="AO171" s="31">
        <v>1.3285714285714287</v>
      </c>
      <c r="AP171" s="22"/>
      <c r="AQ171" s="22"/>
      <c r="AR171" s="22"/>
      <c r="AS171" s="22"/>
      <c r="AT171" s="22"/>
      <c r="AU171" s="22"/>
      <c r="AV171" s="22"/>
      <c r="AW171" s="22"/>
    </row>
    <row r="172" spans="14:49" x14ac:dyDescent="0.2">
      <c r="N172" s="22"/>
      <c r="O172" s="22">
        <v>114</v>
      </c>
      <c r="P172" s="23" t="s">
        <v>142</v>
      </c>
      <c r="Q172" s="31">
        <v>4.34</v>
      </c>
      <c r="R172" s="31">
        <f t="shared" si="8"/>
        <v>3.9454545454545449</v>
      </c>
      <c r="S172" s="31">
        <f t="shared" si="9"/>
        <v>3.6166666666666667</v>
      </c>
      <c r="T172" s="31">
        <f t="shared" si="10"/>
        <v>3.3384615384615381</v>
      </c>
      <c r="U172" s="31">
        <f t="shared" si="11"/>
        <v>3.1</v>
      </c>
      <c r="V172" s="31">
        <v>2.29</v>
      </c>
      <c r="W172" s="31">
        <f t="shared" si="12"/>
        <v>2.0818181818181816</v>
      </c>
      <c r="X172" s="31">
        <f t="shared" si="13"/>
        <v>1.9083333333333334</v>
      </c>
      <c r="Y172" s="31">
        <f t="shared" si="14"/>
        <v>1.7615384615384615</v>
      </c>
      <c r="Z172" s="31">
        <f t="shared" si="15"/>
        <v>1.6357142857142859</v>
      </c>
      <c r="AA172" s="22"/>
      <c r="AB172" s="22"/>
      <c r="AC172" s="22"/>
      <c r="AD172" s="22">
        <v>115</v>
      </c>
      <c r="AE172" s="22" t="s">
        <v>51</v>
      </c>
      <c r="AF172" s="31">
        <v>5.43</v>
      </c>
      <c r="AG172" s="31">
        <v>4.9363636363636356</v>
      </c>
      <c r="AH172" s="31">
        <v>4.5250000000000004</v>
      </c>
      <c r="AI172" s="31">
        <v>4.1769230769230763</v>
      </c>
      <c r="AJ172" s="31">
        <v>3.8785714285714286</v>
      </c>
      <c r="AK172" s="31">
        <v>2.86</v>
      </c>
      <c r="AL172" s="31">
        <v>2.5999999999999996</v>
      </c>
      <c r="AM172" s="31">
        <v>2.3833333333333333</v>
      </c>
      <c r="AN172" s="31">
        <v>2.1999999999999997</v>
      </c>
      <c r="AO172" s="31">
        <v>2.0428571428571427</v>
      </c>
      <c r="AP172" s="22"/>
      <c r="AQ172" s="22"/>
      <c r="AR172" s="22"/>
      <c r="AS172" s="22"/>
      <c r="AT172" s="22"/>
      <c r="AU172" s="22"/>
      <c r="AV172" s="22"/>
      <c r="AW172" s="22"/>
    </row>
    <row r="173" spans="14:49" x14ac:dyDescent="0.2">
      <c r="N173" s="22"/>
      <c r="O173" s="22">
        <v>115</v>
      </c>
      <c r="P173" s="23" t="s">
        <v>143</v>
      </c>
      <c r="Q173" s="31">
        <v>3.34</v>
      </c>
      <c r="R173" s="31">
        <f t="shared" si="8"/>
        <v>3.0363636363636362</v>
      </c>
      <c r="S173" s="31">
        <f t="shared" si="9"/>
        <v>2.7833333333333332</v>
      </c>
      <c r="T173" s="31">
        <f t="shared" si="10"/>
        <v>2.569230769230769</v>
      </c>
      <c r="U173" s="31">
        <f t="shared" si="11"/>
        <v>2.3857142857142857</v>
      </c>
      <c r="V173" s="31">
        <v>1.76</v>
      </c>
      <c r="W173" s="31">
        <f t="shared" si="12"/>
        <v>1.5999999999999999</v>
      </c>
      <c r="X173" s="31">
        <f t="shared" si="13"/>
        <v>1.4666666666666668</v>
      </c>
      <c r="Y173" s="31">
        <f t="shared" si="14"/>
        <v>1.3538461538461537</v>
      </c>
      <c r="Z173" s="31">
        <f t="shared" si="15"/>
        <v>1.2571428571428573</v>
      </c>
      <c r="AA173" s="22"/>
      <c r="AB173" s="22"/>
      <c r="AC173" s="22"/>
      <c r="AD173" s="22">
        <v>116</v>
      </c>
      <c r="AE173" s="22" t="s">
        <v>44</v>
      </c>
      <c r="AF173" s="31">
        <v>5.81</v>
      </c>
      <c r="AG173" s="31">
        <v>5.2818181818181813</v>
      </c>
      <c r="AH173" s="31">
        <v>4.8416666666666668</v>
      </c>
      <c r="AI173" s="31">
        <v>4.4692307692307685</v>
      </c>
      <c r="AJ173" s="31">
        <v>4.1500000000000004</v>
      </c>
      <c r="AK173" s="31">
        <v>3.06</v>
      </c>
      <c r="AL173" s="31">
        <v>2.7818181818181817</v>
      </c>
      <c r="AM173" s="31">
        <v>2.5500000000000003</v>
      </c>
      <c r="AN173" s="31">
        <v>2.3538461538461539</v>
      </c>
      <c r="AO173" s="31">
        <v>2.1857142857142859</v>
      </c>
      <c r="AP173" s="22"/>
      <c r="AQ173" s="22"/>
      <c r="AR173" s="22"/>
      <c r="AS173" s="22"/>
      <c r="AT173" s="22"/>
      <c r="AU173" s="22"/>
      <c r="AV173" s="22"/>
      <c r="AW173" s="22"/>
    </row>
    <row r="174" spans="14:49" x14ac:dyDescent="0.2">
      <c r="N174" s="22"/>
      <c r="O174" s="22">
        <v>116</v>
      </c>
      <c r="P174" s="23" t="s">
        <v>144</v>
      </c>
      <c r="Q174" s="31">
        <v>3.34</v>
      </c>
      <c r="R174" s="31">
        <f t="shared" si="8"/>
        <v>3.0363636363636362</v>
      </c>
      <c r="S174" s="31">
        <f t="shared" si="9"/>
        <v>2.7833333333333332</v>
      </c>
      <c r="T174" s="31">
        <f t="shared" si="10"/>
        <v>2.569230769230769</v>
      </c>
      <c r="U174" s="31">
        <f t="shared" si="11"/>
        <v>2.3857142857142857</v>
      </c>
      <c r="V174" s="31">
        <v>1.76</v>
      </c>
      <c r="W174" s="31">
        <f t="shared" si="12"/>
        <v>1.5999999999999999</v>
      </c>
      <c r="X174" s="31">
        <f t="shared" si="13"/>
        <v>1.4666666666666668</v>
      </c>
      <c r="Y174" s="31">
        <f t="shared" si="14"/>
        <v>1.3538461538461537</v>
      </c>
      <c r="Z174" s="31">
        <f t="shared" si="15"/>
        <v>1.2571428571428573</v>
      </c>
      <c r="AA174" s="22"/>
      <c r="AB174" s="22"/>
      <c r="AC174" s="22"/>
      <c r="AD174" s="22">
        <v>117</v>
      </c>
      <c r="AE174" s="22" t="s">
        <v>83</v>
      </c>
      <c r="AF174" s="31">
        <v>3.8</v>
      </c>
      <c r="AG174" s="31">
        <v>3.4545454545454541</v>
      </c>
      <c r="AH174" s="31">
        <v>3.1666666666666665</v>
      </c>
      <c r="AI174" s="31">
        <v>2.9230769230769229</v>
      </c>
      <c r="AJ174" s="31">
        <v>2.7142857142857144</v>
      </c>
      <c r="AK174" s="31">
        <v>2</v>
      </c>
      <c r="AL174" s="31">
        <v>1.8181818181818181</v>
      </c>
      <c r="AM174" s="31">
        <v>1.6666666666666667</v>
      </c>
      <c r="AN174" s="31">
        <v>1.5384615384615383</v>
      </c>
      <c r="AO174" s="31">
        <v>1.4285714285714286</v>
      </c>
      <c r="AP174" s="22"/>
      <c r="AQ174" s="22"/>
      <c r="AR174" s="22"/>
      <c r="AS174" s="22"/>
      <c r="AT174" s="22"/>
      <c r="AU174" s="22"/>
      <c r="AV174" s="22"/>
      <c r="AW174" s="22"/>
    </row>
    <row r="175" spans="14:49" x14ac:dyDescent="0.2">
      <c r="N175" s="22"/>
      <c r="O175" s="22">
        <v>117</v>
      </c>
      <c r="P175" s="23" t="s">
        <v>145</v>
      </c>
      <c r="Q175" s="31">
        <v>3.34</v>
      </c>
      <c r="R175" s="31">
        <f t="shared" si="8"/>
        <v>3.0363636363636362</v>
      </c>
      <c r="S175" s="31">
        <f t="shared" si="9"/>
        <v>2.7833333333333332</v>
      </c>
      <c r="T175" s="31">
        <f t="shared" si="10"/>
        <v>2.569230769230769</v>
      </c>
      <c r="U175" s="31">
        <f t="shared" si="11"/>
        <v>2.3857142857142857</v>
      </c>
      <c r="V175" s="31">
        <v>1.76</v>
      </c>
      <c r="W175" s="31">
        <f t="shared" si="12"/>
        <v>1.5999999999999999</v>
      </c>
      <c r="X175" s="31">
        <f t="shared" si="13"/>
        <v>1.4666666666666668</v>
      </c>
      <c r="Y175" s="31">
        <f t="shared" si="14"/>
        <v>1.3538461538461537</v>
      </c>
      <c r="Z175" s="31">
        <f t="shared" si="15"/>
        <v>1.2571428571428573</v>
      </c>
      <c r="AA175" s="22"/>
      <c r="AB175" s="22"/>
      <c r="AC175" s="22"/>
      <c r="AD175" s="22">
        <v>118</v>
      </c>
      <c r="AE175" s="22" t="s">
        <v>52</v>
      </c>
      <c r="AF175" s="31">
        <v>4.9400000000000004</v>
      </c>
      <c r="AG175" s="31">
        <v>4.4909090909090912</v>
      </c>
      <c r="AH175" s="31">
        <v>4.1166666666666671</v>
      </c>
      <c r="AI175" s="31">
        <v>3.8000000000000003</v>
      </c>
      <c r="AJ175" s="31">
        <v>3.5285714285714289</v>
      </c>
      <c r="AK175" s="31">
        <v>2.6</v>
      </c>
      <c r="AL175" s="31">
        <v>2.3636363636363633</v>
      </c>
      <c r="AM175" s="31">
        <v>2.166666666666667</v>
      </c>
      <c r="AN175" s="31">
        <v>2</v>
      </c>
      <c r="AO175" s="31">
        <v>1.8571428571428574</v>
      </c>
      <c r="AP175" s="22"/>
      <c r="AQ175" s="22"/>
      <c r="AR175" s="22"/>
      <c r="AS175" s="22"/>
      <c r="AT175" s="22"/>
      <c r="AU175" s="22"/>
      <c r="AV175" s="22"/>
      <c r="AW175" s="22"/>
    </row>
    <row r="176" spans="14:49" x14ac:dyDescent="0.2">
      <c r="N176" s="22"/>
      <c r="O176" s="22">
        <v>118</v>
      </c>
      <c r="P176" s="23" t="s">
        <v>146</v>
      </c>
      <c r="Q176" s="31">
        <v>4.34</v>
      </c>
      <c r="R176" s="31">
        <f t="shared" si="8"/>
        <v>3.9454545454545449</v>
      </c>
      <c r="S176" s="31">
        <f t="shared" si="9"/>
        <v>3.6166666666666667</v>
      </c>
      <c r="T176" s="31">
        <f t="shared" si="10"/>
        <v>3.3384615384615381</v>
      </c>
      <c r="U176" s="31">
        <f t="shared" si="11"/>
        <v>3.1</v>
      </c>
      <c r="V176" s="31">
        <v>2.29</v>
      </c>
      <c r="W176" s="31">
        <f t="shared" si="12"/>
        <v>2.0818181818181816</v>
      </c>
      <c r="X176" s="31">
        <f t="shared" si="13"/>
        <v>1.9083333333333334</v>
      </c>
      <c r="Y176" s="31">
        <f t="shared" si="14"/>
        <v>1.7615384615384615</v>
      </c>
      <c r="Z176" s="31">
        <f t="shared" si="15"/>
        <v>1.6357142857142859</v>
      </c>
      <c r="AA176" s="22"/>
      <c r="AB176" s="22"/>
      <c r="AC176" s="22"/>
      <c r="AD176" s="22">
        <v>119</v>
      </c>
      <c r="AE176" s="22" t="s">
        <v>94</v>
      </c>
      <c r="AF176" s="31">
        <v>4.72</v>
      </c>
      <c r="AG176" s="31">
        <v>4.2909090909090901</v>
      </c>
      <c r="AH176" s="31">
        <v>3.9333333333333331</v>
      </c>
      <c r="AI176" s="31">
        <v>3.6307692307692303</v>
      </c>
      <c r="AJ176" s="31">
        <v>3.3714285714285714</v>
      </c>
      <c r="AK176" s="31">
        <v>2.48</v>
      </c>
      <c r="AL176" s="31">
        <v>2.2545454545454544</v>
      </c>
      <c r="AM176" s="31">
        <v>2.0666666666666669</v>
      </c>
      <c r="AN176" s="31">
        <v>1.9076923076923076</v>
      </c>
      <c r="AO176" s="31">
        <v>1.7714285714285716</v>
      </c>
      <c r="AP176" s="22"/>
      <c r="AQ176" s="22"/>
      <c r="AR176" s="22"/>
      <c r="AS176" s="22"/>
      <c r="AT176" s="22"/>
      <c r="AU176" s="22"/>
      <c r="AV176" s="22"/>
      <c r="AW176" s="22"/>
    </row>
    <row r="177" spans="14:49" x14ac:dyDescent="0.2">
      <c r="N177" s="22"/>
      <c r="O177" s="22">
        <v>119</v>
      </c>
      <c r="P177" s="23" t="s">
        <v>147</v>
      </c>
      <c r="Q177" s="31">
        <v>4.34</v>
      </c>
      <c r="R177" s="31">
        <f t="shared" si="8"/>
        <v>3.9454545454545449</v>
      </c>
      <c r="S177" s="31">
        <f t="shared" si="9"/>
        <v>3.6166666666666667</v>
      </c>
      <c r="T177" s="31">
        <f t="shared" si="10"/>
        <v>3.3384615384615381</v>
      </c>
      <c r="U177" s="31">
        <f t="shared" si="11"/>
        <v>3.1</v>
      </c>
      <c r="V177" s="31">
        <v>2.29</v>
      </c>
      <c r="W177" s="31">
        <f t="shared" si="12"/>
        <v>2.0818181818181816</v>
      </c>
      <c r="X177" s="31">
        <f t="shared" si="13"/>
        <v>1.9083333333333334</v>
      </c>
      <c r="Y177" s="31">
        <f t="shared" si="14"/>
        <v>1.7615384615384615</v>
      </c>
      <c r="Z177" s="31">
        <f t="shared" si="15"/>
        <v>1.6357142857142859</v>
      </c>
      <c r="AA177" s="22"/>
      <c r="AB177" s="22"/>
      <c r="AC177" s="22"/>
      <c r="AD177" s="22">
        <v>120</v>
      </c>
      <c r="AE177" s="22" t="s">
        <v>68</v>
      </c>
      <c r="AF177" s="31">
        <v>3.8</v>
      </c>
      <c r="AG177" s="31">
        <v>3.4545454545454541</v>
      </c>
      <c r="AH177" s="31">
        <v>3.1666666666666665</v>
      </c>
      <c r="AI177" s="31">
        <v>2.9230769230769229</v>
      </c>
      <c r="AJ177" s="31">
        <v>2.7142857142857144</v>
      </c>
      <c r="AK177" s="31">
        <v>2</v>
      </c>
      <c r="AL177" s="31">
        <v>1.8181818181818181</v>
      </c>
      <c r="AM177" s="31">
        <v>1.6666666666666667</v>
      </c>
      <c r="AN177" s="31">
        <v>1.5384615384615383</v>
      </c>
      <c r="AO177" s="31">
        <v>1.4285714285714286</v>
      </c>
      <c r="AP177" s="22"/>
      <c r="AQ177" s="22"/>
      <c r="AR177" s="22"/>
      <c r="AS177" s="22"/>
      <c r="AT177" s="22"/>
      <c r="AU177" s="22"/>
      <c r="AV177" s="22"/>
      <c r="AW177" s="22"/>
    </row>
    <row r="178" spans="14:49" x14ac:dyDescent="0.2">
      <c r="N178" s="22"/>
      <c r="O178" s="22">
        <v>120</v>
      </c>
      <c r="P178" s="23" t="s">
        <v>148</v>
      </c>
      <c r="Q178" s="31">
        <v>3.78</v>
      </c>
      <c r="R178" s="31">
        <f t="shared" si="8"/>
        <v>3.4363636363636361</v>
      </c>
      <c r="S178" s="31">
        <f t="shared" si="9"/>
        <v>3.15</v>
      </c>
      <c r="T178" s="31">
        <f t="shared" si="10"/>
        <v>2.9076923076923076</v>
      </c>
      <c r="U178" s="31">
        <f t="shared" si="11"/>
        <v>2.7</v>
      </c>
      <c r="V178" s="31">
        <v>1.99</v>
      </c>
      <c r="W178" s="31">
        <f t="shared" si="12"/>
        <v>1.8090909090909089</v>
      </c>
      <c r="X178" s="31">
        <f t="shared" si="13"/>
        <v>1.6583333333333334</v>
      </c>
      <c r="Y178" s="31">
        <f t="shared" si="14"/>
        <v>1.5307692307692307</v>
      </c>
      <c r="Z178" s="31">
        <f t="shared" si="15"/>
        <v>1.4214285714285715</v>
      </c>
      <c r="AA178" s="22"/>
      <c r="AB178" s="22"/>
      <c r="AC178" s="22"/>
      <c r="AD178" s="22">
        <v>121</v>
      </c>
      <c r="AE178" s="22" t="s">
        <v>148</v>
      </c>
      <c r="AF178" s="31">
        <v>3.78</v>
      </c>
      <c r="AG178" s="31">
        <v>3.4363636363636361</v>
      </c>
      <c r="AH178" s="31">
        <v>3.15</v>
      </c>
      <c r="AI178" s="31">
        <v>2.9076923076923076</v>
      </c>
      <c r="AJ178" s="31">
        <v>2.7</v>
      </c>
      <c r="AK178" s="31">
        <v>1.99</v>
      </c>
      <c r="AL178" s="31">
        <v>1.8090909090909089</v>
      </c>
      <c r="AM178" s="31">
        <v>1.6583333333333334</v>
      </c>
      <c r="AN178" s="31">
        <v>1.5307692307692307</v>
      </c>
      <c r="AO178" s="31">
        <v>1.4214285714285715</v>
      </c>
      <c r="AP178" s="22"/>
      <c r="AQ178" s="22"/>
      <c r="AR178" s="22"/>
      <c r="AS178" s="22"/>
      <c r="AT178" s="22"/>
      <c r="AU178" s="22"/>
      <c r="AV178" s="22"/>
      <c r="AW178" s="22"/>
    </row>
    <row r="179" spans="14:49" x14ac:dyDescent="0.2">
      <c r="N179" s="22"/>
      <c r="O179" s="22">
        <v>121</v>
      </c>
      <c r="P179" s="23" t="s">
        <v>149</v>
      </c>
      <c r="Q179" s="31">
        <v>5.48</v>
      </c>
      <c r="R179" s="31">
        <f t="shared" si="8"/>
        <v>4.9818181818181815</v>
      </c>
      <c r="S179" s="31">
        <f t="shared" si="9"/>
        <v>4.5666666666666673</v>
      </c>
      <c r="T179" s="31">
        <f t="shared" si="10"/>
        <v>4.2153846153846155</v>
      </c>
      <c r="U179" s="31">
        <f t="shared" si="11"/>
        <v>3.914285714285715</v>
      </c>
      <c r="V179" s="31">
        <v>2.89</v>
      </c>
      <c r="W179" s="31">
        <f t="shared" si="12"/>
        <v>2.627272727272727</v>
      </c>
      <c r="X179" s="31">
        <f t="shared" si="13"/>
        <v>2.4083333333333337</v>
      </c>
      <c r="Y179" s="31">
        <f t="shared" si="14"/>
        <v>2.2230769230769232</v>
      </c>
      <c r="Z179" s="31">
        <f t="shared" si="15"/>
        <v>2.0642857142857145</v>
      </c>
      <c r="AA179" s="22"/>
      <c r="AB179" s="22"/>
      <c r="AC179" s="22"/>
      <c r="AD179" s="22">
        <v>122</v>
      </c>
      <c r="AE179" s="22" t="s">
        <v>135</v>
      </c>
      <c r="AF179" s="31">
        <v>3.62</v>
      </c>
      <c r="AG179" s="31">
        <v>3.2909090909090906</v>
      </c>
      <c r="AH179" s="31">
        <v>3.0166666666666671</v>
      </c>
      <c r="AI179" s="31">
        <v>2.7846153846153845</v>
      </c>
      <c r="AJ179" s="31">
        <v>2.5857142857142859</v>
      </c>
      <c r="AK179" s="31">
        <v>1.9</v>
      </c>
      <c r="AL179" s="31">
        <v>1.7272727272727271</v>
      </c>
      <c r="AM179" s="31">
        <v>1.5833333333333333</v>
      </c>
      <c r="AN179" s="31">
        <v>1.4615384615384615</v>
      </c>
      <c r="AO179" s="31">
        <v>1.3571428571428572</v>
      </c>
      <c r="AP179" s="22"/>
      <c r="AQ179" s="22"/>
      <c r="AR179" s="22"/>
      <c r="AS179" s="22"/>
      <c r="AT179" s="22"/>
      <c r="AU179" s="22"/>
      <c r="AV179" s="22"/>
      <c r="AW179" s="22"/>
    </row>
    <row r="180" spans="14:49" x14ac:dyDescent="0.2">
      <c r="N180" s="22"/>
      <c r="O180" s="22">
        <v>122</v>
      </c>
      <c r="P180" s="23" t="s">
        <v>150</v>
      </c>
      <c r="Q180" s="31">
        <v>6.03</v>
      </c>
      <c r="R180" s="31">
        <f t="shared" si="8"/>
        <v>5.4818181818181815</v>
      </c>
      <c r="S180" s="31">
        <f t="shared" si="9"/>
        <v>5.0250000000000004</v>
      </c>
      <c r="T180" s="31">
        <f t="shared" si="10"/>
        <v>4.6384615384615389</v>
      </c>
      <c r="U180" s="31">
        <f t="shared" si="11"/>
        <v>4.3071428571428578</v>
      </c>
      <c r="V180" s="31">
        <v>3.17</v>
      </c>
      <c r="W180" s="31">
        <f t="shared" si="12"/>
        <v>2.8818181818181814</v>
      </c>
      <c r="X180" s="31">
        <f t="shared" si="13"/>
        <v>2.6416666666666666</v>
      </c>
      <c r="Y180" s="31">
        <f t="shared" si="14"/>
        <v>2.4384615384615382</v>
      </c>
      <c r="Z180" s="31">
        <f t="shared" si="15"/>
        <v>2.2642857142857142</v>
      </c>
      <c r="AA180" s="22"/>
      <c r="AB180" s="22"/>
      <c r="AC180" s="22"/>
      <c r="AD180" s="22">
        <v>123</v>
      </c>
      <c r="AE180" s="22" t="s">
        <v>144</v>
      </c>
      <c r="AF180" s="31">
        <v>3.34</v>
      </c>
      <c r="AG180" s="31">
        <v>3.0363636363636362</v>
      </c>
      <c r="AH180" s="31">
        <v>2.7833333333333332</v>
      </c>
      <c r="AI180" s="31">
        <v>2.569230769230769</v>
      </c>
      <c r="AJ180" s="31">
        <v>2.3857142857142857</v>
      </c>
      <c r="AK180" s="31">
        <v>1.76</v>
      </c>
      <c r="AL180" s="31">
        <v>1.5999999999999999</v>
      </c>
      <c r="AM180" s="31">
        <v>1.4666666666666668</v>
      </c>
      <c r="AN180" s="31">
        <v>1.3538461538461537</v>
      </c>
      <c r="AO180" s="31">
        <v>1.2571428571428573</v>
      </c>
      <c r="AP180" s="22"/>
      <c r="AQ180" s="22"/>
      <c r="AR180" s="22"/>
      <c r="AS180" s="22"/>
      <c r="AT180" s="22"/>
      <c r="AU180" s="22"/>
      <c r="AV180" s="22"/>
      <c r="AW180" s="22"/>
    </row>
    <row r="181" spans="14:49" x14ac:dyDescent="0.2">
      <c r="N181" s="22"/>
      <c r="O181" s="22">
        <v>123</v>
      </c>
      <c r="P181" s="23" t="s">
        <v>151</v>
      </c>
      <c r="Q181" s="31">
        <v>5.48</v>
      </c>
      <c r="R181" s="31">
        <f t="shared" si="8"/>
        <v>4.9818181818181815</v>
      </c>
      <c r="S181" s="31">
        <f t="shared" si="9"/>
        <v>4.5666666666666673</v>
      </c>
      <c r="T181" s="31">
        <f t="shared" si="10"/>
        <v>4.2153846153846155</v>
      </c>
      <c r="U181" s="31">
        <f t="shared" si="11"/>
        <v>3.914285714285715</v>
      </c>
      <c r="V181" s="31">
        <v>2.89</v>
      </c>
      <c r="W181" s="31">
        <f t="shared" si="12"/>
        <v>2.627272727272727</v>
      </c>
      <c r="X181" s="31">
        <f t="shared" si="13"/>
        <v>2.4083333333333337</v>
      </c>
      <c r="Y181" s="31">
        <f t="shared" si="14"/>
        <v>2.2230769230769232</v>
      </c>
      <c r="Z181" s="31">
        <f t="shared" si="15"/>
        <v>2.0642857142857145</v>
      </c>
      <c r="AA181" s="22"/>
      <c r="AB181" s="22"/>
      <c r="AC181" s="22"/>
      <c r="AD181" s="22">
        <v>124</v>
      </c>
      <c r="AE181" s="22" t="s">
        <v>75</v>
      </c>
      <c r="AF181" s="31">
        <v>4.9400000000000004</v>
      </c>
      <c r="AG181" s="31">
        <v>4.4909090909090912</v>
      </c>
      <c r="AH181" s="31">
        <v>4.1166666666666671</v>
      </c>
      <c r="AI181" s="31">
        <v>3.8000000000000003</v>
      </c>
      <c r="AJ181" s="31">
        <v>3.5285714285714289</v>
      </c>
      <c r="AK181" s="31">
        <v>2.6</v>
      </c>
      <c r="AL181" s="31">
        <v>2.3636363636363633</v>
      </c>
      <c r="AM181" s="31">
        <v>2.166666666666667</v>
      </c>
      <c r="AN181" s="31">
        <v>2</v>
      </c>
      <c r="AO181" s="31">
        <v>1.8571428571428574</v>
      </c>
      <c r="AP181" s="22"/>
      <c r="AQ181" s="22"/>
      <c r="AR181" s="22"/>
      <c r="AS181" s="22"/>
      <c r="AT181" s="22"/>
      <c r="AU181" s="22"/>
      <c r="AV181" s="22"/>
      <c r="AW181" s="22"/>
    </row>
    <row r="182" spans="14:49" x14ac:dyDescent="0.2">
      <c r="N182" s="22"/>
      <c r="O182" s="22">
        <v>124</v>
      </c>
      <c r="P182" s="23" t="s">
        <v>152</v>
      </c>
      <c r="Q182" s="31">
        <v>6.03</v>
      </c>
      <c r="R182" s="31">
        <f t="shared" si="8"/>
        <v>5.4818181818181815</v>
      </c>
      <c r="S182" s="31">
        <f t="shared" si="9"/>
        <v>5.0250000000000004</v>
      </c>
      <c r="T182" s="31">
        <f t="shared" si="10"/>
        <v>4.6384615384615389</v>
      </c>
      <c r="U182" s="31">
        <f t="shared" si="11"/>
        <v>4.3071428571428578</v>
      </c>
      <c r="V182" s="31">
        <v>3.17</v>
      </c>
      <c r="W182" s="31">
        <f t="shared" si="12"/>
        <v>2.8818181818181814</v>
      </c>
      <c r="X182" s="31">
        <f t="shared" si="13"/>
        <v>2.6416666666666666</v>
      </c>
      <c r="Y182" s="31">
        <f t="shared" si="14"/>
        <v>2.4384615384615382</v>
      </c>
      <c r="Z182" s="31">
        <f t="shared" si="15"/>
        <v>2.2642857142857142</v>
      </c>
      <c r="AA182" s="22"/>
      <c r="AB182" s="22"/>
      <c r="AC182" s="22"/>
      <c r="AD182" s="22">
        <v>125</v>
      </c>
      <c r="AE182" s="22" t="s">
        <v>156</v>
      </c>
      <c r="AF182" s="31">
        <v>6.03</v>
      </c>
      <c r="AG182" s="31">
        <v>5.4818181818181815</v>
      </c>
      <c r="AH182" s="31">
        <v>5.0250000000000004</v>
      </c>
      <c r="AI182" s="31">
        <v>4.6384615384615389</v>
      </c>
      <c r="AJ182" s="31">
        <v>4.3071428571428578</v>
      </c>
      <c r="AK182" s="31">
        <v>3.17</v>
      </c>
      <c r="AL182" s="31">
        <v>2.8818181818181814</v>
      </c>
      <c r="AM182" s="31">
        <v>2.6416666666666666</v>
      </c>
      <c r="AN182" s="31">
        <v>2.4384615384615382</v>
      </c>
      <c r="AO182" s="31">
        <v>2.2642857142857142</v>
      </c>
      <c r="AP182" s="22"/>
      <c r="AQ182" s="22"/>
      <c r="AR182" s="22"/>
      <c r="AS182" s="22"/>
      <c r="AT182" s="22"/>
      <c r="AU182" s="22"/>
      <c r="AV182" s="22"/>
      <c r="AW182" s="22"/>
    </row>
    <row r="183" spans="14:49" x14ac:dyDescent="0.2">
      <c r="N183" s="22"/>
      <c r="O183" s="22">
        <v>125</v>
      </c>
      <c r="P183" s="23" t="s">
        <v>153</v>
      </c>
      <c r="Q183" s="31">
        <v>5.48</v>
      </c>
      <c r="R183" s="31">
        <f t="shared" si="8"/>
        <v>4.9818181818181815</v>
      </c>
      <c r="S183" s="31">
        <f t="shared" si="9"/>
        <v>4.5666666666666673</v>
      </c>
      <c r="T183" s="31">
        <f t="shared" si="10"/>
        <v>4.2153846153846155</v>
      </c>
      <c r="U183" s="31">
        <f t="shared" si="11"/>
        <v>3.914285714285715</v>
      </c>
      <c r="V183" s="31">
        <v>2.89</v>
      </c>
      <c r="W183" s="31">
        <f t="shared" si="12"/>
        <v>2.627272727272727</v>
      </c>
      <c r="X183" s="31">
        <f t="shared" si="13"/>
        <v>2.4083333333333337</v>
      </c>
      <c r="Y183" s="31">
        <f t="shared" si="14"/>
        <v>2.2230769230769232</v>
      </c>
      <c r="Z183" s="31">
        <f t="shared" si="15"/>
        <v>2.0642857142857145</v>
      </c>
      <c r="AA183" s="22"/>
      <c r="AB183" s="22"/>
      <c r="AC183" s="22"/>
      <c r="AD183" s="22">
        <v>126</v>
      </c>
      <c r="AE183" s="22" t="s">
        <v>101</v>
      </c>
      <c r="AF183" s="31">
        <v>6.31</v>
      </c>
      <c r="AG183" s="31">
        <v>5.7363636363636354</v>
      </c>
      <c r="AH183" s="31">
        <v>5.2583333333333329</v>
      </c>
      <c r="AI183" s="31">
        <v>4.8538461538461535</v>
      </c>
      <c r="AJ183" s="31">
        <v>4.5071428571428571</v>
      </c>
      <c r="AK183" s="31">
        <v>3.32</v>
      </c>
      <c r="AL183" s="31">
        <v>3.0181818181818176</v>
      </c>
      <c r="AM183" s="31">
        <v>2.7666666666666666</v>
      </c>
      <c r="AN183" s="31">
        <v>2.5538461538461537</v>
      </c>
      <c r="AO183" s="31">
        <v>2.3714285714285714</v>
      </c>
      <c r="AP183" s="22"/>
      <c r="AQ183" s="22"/>
      <c r="AR183" s="22"/>
      <c r="AS183" s="22"/>
      <c r="AT183" s="22"/>
      <c r="AU183" s="22"/>
      <c r="AV183" s="22"/>
      <c r="AW183" s="22"/>
    </row>
    <row r="184" spans="14:49" x14ac:dyDescent="0.2">
      <c r="N184" s="22"/>
      <c r="O184" s="22">
        <v>126</v>
      </c>
      <c r="P184" s="23" t="s">
        <v>154</v>
      </c>
      <c r="Q184" s="31">
        <v>6.03</v>
      </c>
      <c r="R184" s="31">
        <f t="shared" si="8"/>
        <v>5.4818181818181815</v>
      </c>
      <c r="S184" s="31">
        <f t="shared" si="9"/>
        <v>5.0250000000000004</v>
      </c>
      <c r="T184" s="31">
        <f t="shared" si="10"/>
        <v>4.6384615384615389</v>
      </c>
      <c r="U184" s="31">
        <f t="shared" si="11"/>
        <v>4.3071428571428578</v>
      </c>
      <c r="V184" s="31">
        <v>3.17</v>
      </c>
      <c r="W184" s="31">
        <f t="shared" si="12"/>
        <v>2.8818181818181814</v>
      </c>
      <c r="X184" s="31">
        <f t="shared" si="13"/>
        <v>2.6416666666666666</v>
      </c>
      <c r="Y184" s="31">
        <f t="shared" si="14"/>
        <v>2.4384615384615382</v>
      </c>
      <c r="Z184" s="31">
        <f t="shared" si="15"/>
        <v>2.2642857142857142</v>
      </c>
      <c r="AA184" s="22"/>
      <c r="AB184" s="22"/>
      <c r="AC184" s="22"/>
      <c r="AD184" s="22">
        <v>127</v>
      </c>
      <c r="AE184" s="22" t="s">
        <v>117</v>
      </c>
      <c r="AF184" s="31">
        <v>4.9400000000000004</v>
      </c>
      <c r="AG184" s="31">
        <v>4.4909090909090912</v>
      </c>
      <c r="AH184" s="31">
        <v>4.1166666666666671</v>
      </c>
      <c r="AI184" s="31">
        <v>3.8000000000000003</v>
      </c>
      <c r="AJ184" s="31">
        <v>3.5285714285714289</v>
      </c>
      <c r="AK184" s="31">
        <v>2.6</v>
      </c>
      <c r="AL184" s="31">
        <v>2.3636363636363633</v>
      </c>
      <c r="AM184" s="31">
        <v>2.166666666666667</v>
      </c>
      <c r="AN184" s="31">
        <v>2</v>
      </c>
      <c r="AO184" s="31">
        <v>1.8571428571428574</v>
      </c>
      <c r="AP184" s="22"/>
      <c r="AQ184" s="22"/>
      <c r="AR184" s="22"/>
      <c r="AS184" s="22"/>
      <c r="AT184" s="22"/>
      <c r="AU184" s="22"/>
      <c r="AV184" s="22"/>
      <c r="AW184" s="22"/>
    </row>
    <row r="185" spans="14:49" x14ac:dyDescent="0.2">
      <c r="N185" s="22"/>
      <c r="O185" s="22">
        <v>127</v>
      </c>
      <c r="P185" s="23" t="s">
        <v>155</v>
      </c>
      <c r="Q185" s="31">
        <v>4.9400000000000004</v>
      </c>
      <c r="R185" s="31">
        <f t="shared" si="8"/>
        <v>4.4909090909090912</v>
      </c>
      <c r="S185" s="31">
        <f t="shared" si="9"/>
        <v>4.1166666666666671</v>
      </c>
      <c r="T185" s="31">
        <f t="shared" si="10"/>
        <v>3.8000000000000003</v>
      </c>
      <c r="U185" s="31">
        <f t="shared" si="11"/>
        <v>3.5285714285714289</v>
      </c>
      <c r="V185" s="31">
        <v>2.6</v>
      </c>
      <c r="W185" s="31">
        <f t="shared" si="12"/>
        <v>2.3636363636363633</v>
      </c>
      <c r="X185" s="31">
        <f t="shared" si="13"/>
        <v>2.166666666666667</v>
      </c>
      <c r="Y185" s="31">
        <f t="shared" si="14"/>
        <v>2</v>
      </c>
      <c r="Z185" s="31">
        <f t="shared" si="15"/>
        <v>1.8571428571428574</v>
      </c>
      <c r="AA185" s="22"/>
      <c r="AB185" s="22"/>
      <c r="AC185" s="22"/>
      <c r="AD185" s="22">
        <v>128</v>
      </c>
      <c r="AE185" s="22" t="s">
        <v>95</v>
      </c>
      <c r="AF185" s="31">
        <v>4.49</v>
      </c>
      <c r="AG185" s="31">
        <v>4.081818181818182</v>
      </c>
      <c r="AH185" s="31">
        <v>3.7416666666666671</v>
      </c>
      <c r="AI185" s="31">
        <v>3.453846153846154</v>
      </c>
      <c r="AJ185" s="31">
        <v>3.2071428571428573</v>
      </c>
      <c r="AK185" s="31">
        <v>2.36</v>
      </c>
      <c r="AL185" s="31">
        <v>2.1454545454545451</v>
      </c>
      <c r="AM185" s="31">
        <v>1.9666666666666666</v>
      </c>
      <c r="AN185" s="31">
        <v>1.8153846153846152</v>
      </c>
      <c r="AO185" s="31">
        <v>1.6857142857142857</v>
      </c>
      <c r="AP185" s="22"/>
      <c r="AQ185" s="22"/>
      <c r="AR185" s="22"/>
      <c r="AS185" s="22"/>
      <c r="AT185" s="22"/>
      <c r="AU185" s="22"/>
      <c r="AV185" s="22"/>
      <c r="AW185" s="22"/>
    </row>
    <row r="186" spans="14:49" x14ac:dyDescent="0.2">
      <c r="N186" s="22"/>
      <c r="O186" s="22">
        <v>128</v>
      </c>
      <c r="P186" s="23" t="s">
        <v>156</v>
      </c>
      <c r="Q186" s="31">
        <v>6.03</v>
      </c>
      <c r="R186" s="31">
        <f t="shared" si="8"/>
        <v>5.4818181818181815</v>
      </c>
      <c r="S186" s="31">
        <f t="shared" si="9"/>
        <v>5.0250000000000004</v>
      </c>
      <c r="T186" s="31">
        <f t="shared" si="10"/>
        <v>4.6384615384615389</v>
      </c>
      <c r="U186" s="31">
        <f t="shared" si="11"/>
        <v>4.3071428571428578</v>
      </c>
      <c r="V186" s="31">
        <v>3.17</v>
      </c>
      <c r="W186" s="31">
        <f t="shared" si="12"/>
        <v>2.8818181818181814</v>
      </c>
      <c r="X186" s="31">
        <f t="shared" si="13"/>
        <v>2.6416666666666666</v>
      </c>
      <c r="Y186" s="31">
        <f t="shared" si="14"/>
        <v>2.4384615384615382</v>
      </c>
      <c r="Z186" s="31">
        <f t="shared" si="15"/>
        <v>2.2642857142857142</v>
      </c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</row>
    <row r="187" spans="14:49" x14ac:dyDescent="0.2"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</row>
    <row r="188" spans="14:49" x14ac:dyDescent="0.2"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</row>
    <row r="189" spans="14:49" x14ac:dyDescent="0.2"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</row>
    <row r="190" spans="14:49" x14ac:dyDescent="0.2"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</row>
    <row r="191" spans="14:49" x14ac:dyDescent="0.2"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</row>
    <row r="192" spans="14:49" x14ac:dyDescent="0.2"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</row>
    <row r="193" spans="14:49" x14ac:dyDescent="0.2"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</row>
    <row r="194" spans="14:49" x14ac:dyDescent="0.2"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</row>
    <row r="195" spans="14:49" x14ac:dyDescent="0.2"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</row>
  </sheetData>
  <phoneticPr fontId="3" type="noConversion"/>
  <printOptions gridLines="1" gridLinesSet="0"/>
  <pageMargins left="0.78740157480314965" right="0.78740157480314965" top="0.98425196850393704" bottom="0.98425196850393704" header="0.51181102362204722" footer="0.51181102362204722"/>
  <pageSetup orientation="landscape" horizontalDpi="4294967293" r:id="rId1"/>
  <headerFooter alignWithMargins="0">
    <oddHeader>&amp;A</oddHead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5"/>
  <sheetViews>
    <sheetView topLeftCell="A31" zoomScale="75" workbookViewId="0">
      <selection activeCell="N62" sqref="N62"/>
    </sheetView>
  </sheetViews>
  <sheetFormatPr baseColWidth="10" defaultRowHeight="12.75" x14ac:dyDescent="0.2"/>
  <cols>
    <col min="1" max="1" width="14.85546875" customWidth="1"/>
    <col min="2" max="2" width="13.28515625" customWidth="1"/>
    <col min="3" max="3" width="14.28515625" customWidth="1"/>
    <col min="4" max="4" width="12" customWidth="1"/>
    <col min="5" max="13" width="6.85546875" customWidth="1"/>
  </cols>
  <sheetData>
    <row r="1" spans="1:17" s="1" customFormat="1" x14ac:dyDescent="0.2">
      <c r="A1" s="32"/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32"/>
      <c r="O1" s="32"/>
      <c r="P1" s="32"/>
      <c r="Q1" s="32"/>
    </row>
    <row r="2" spans="1:17" s="2" customFormat="1" x14ac:dyDescent="0.2">
      <c r="A2" s="33" t="s">
        <v>12</v>
      </c>
      <c r="B2" s="33">
        <v>25.7</v>
      </c>
      <c r="C2" s="33">
        <v>27.8</v>
      </c>
      <c r="D2" s="33">
        <v>28.3</v>
      </c>
      <c r="E2" s="33">
        <v>30.2</v>
      </c>
      <c r="F2" s="33">
        <v>32.1</v>
      </c>
      <c r="G2" s="33">
        <v>31</v>
      </c>
      <c r="H2" s="33">
        <v>30.2</v>
      </c>
      <c r="I2" s="33">
        <v>29.9</v>
      </c>
      <c r="J2" s="33">
        <v>28.4</v>
      </c>
      <c r="K2" s="33">
        <v>28</v>
      </c>
      <c r="L2" s="33">
        <v>26.5</v>
      </c>
      <c r="M2" s="33">
        <v>25.6</v>
      </c>
      <c r="N2" s="33"/>
      <c r="O2" s="33"/>
      <c r="P2" s="33"/>
      <c r="Q2" s="33"/>
    </row>
    <row r="3" spans="1:17" s="3" customFormat="1" x14ac:dyDescent="0.2">
      <c r="A3" s="34" t="s">
        <v>13</v>
      </c>
      <c r="B3" s="34">
        <v>28</v>
      </c>
      <c r="C3" s="34">
        <v>28</v>
      </c>
      <c r="D3" s="34">
        <v>28</v>
      </c>
      <c r="E3" s="34">
        <v>28</v>
      </c>
      <c r="F3" s="34">
        <v>28</v>
      </c>
      <c r="G3" s="34">
        <v>28</v>
      </c>
      <c r="H3" s="34">
        <v>28</v>
      </c>
      <c r="I3" s="34">
        <v>28</v>
      </c>
      <c r="J3" s="34">
        <v>28</v>
      </c>
      <c r="K3" s="34">
        <v>28</v>
      </c>
      <c r="L3" s="34">
        <v>28</v>
      </c>
      <c r="M3" s="34">
        <v>28</v>
      </c>
      <c r="N3" s="34"/>
      <c r="O3" s="34"/>
      <c r="P3" s="34"/>
      <c r="Q3" s="34"/>
    </row>
    <row r="4" spans="1:17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2">
      <c r="A27" s="24" t="s">
        <v>14</v>
      </c>
      <c r="B27" s="35">
        <v>0.78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2">
      <c r="A28" s="24" t="s">
        <v>15</v>
      </c>
      <c r="B28" s="35">
        <v>0.22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>
        <v>4655</v>
      </c>
      <c r="Q29" s="22"/>
    </row>
    <row r="30" spans="1:17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 s="1" customFormat="1" x14ac:dyDescent="0.2">
      <c r="A41" s="32"/>
      <c r="B41" s="32" t="s">
        <v>0</v>
      </c>
      <c r="C41" s="32" t="s">
        <v>1</v>
      </c>
      <c r="D41" s="32" t="s">
        <v>2</v>
      </c>
      <c r="E41" s="32" t="s">
        <v>3</v>
      </c>
      <c r="F41" s="32" t="s">
        <v>4</v>
      </c>
      <c r="G41" s="32" t="s">
        <v>5</v>
      </c>
      <c r="H41" s="32" t="s">
        <v>6</v>
      </c>
      <c r="I41" s="32" t="s">
        <v>7</v>
      </c>
      <c r="J41" s="32" t="s">
        <v>8</v>
      </c>
      <c r="K41" s="32" t="s">
        <v>9</v>
      </c>
      <c r="L41" s="32" t="s">
        <v>10</v>
      </c>
      <c r="M41" s="32" t="s">
        <v>11</v>
      </c>
      <c r="N41" s="32"/>
      <c r="O41" s="32"/>
      <c r="P41" s="32"/>
      <c r="Q41" s="32"/>
    </row>
    <row r="42" spans="1:17" s="2" customFormat="1" x14ac:dyDescent="0.2">
      <c r="A42" s="33" t="s">
        <v>16</v>
      </c>
      <c r="B42" s="33">
        <v>26.5</v>
      </c>
      <c r="C42" s="33">
        <v>28.5</v>
      </c>
      <c r="D42" s="33">
        <v>29.3</v>
      </c>
      <c r="E42" s="33">
        <v>31</v>
      </c>
      <c r="F42" s="33">
        <v>32</v>
      </c>
      <c r="G42" s="33">
        <v>31.5</v>
      </c>
      <c r="H42" s="33">
        <v>31</v>
      </c>
      <c r="I42" s="33">
        <v>30.8</v>
      </c>
      <c r="J42" s="33">
        <v>29.5</v>
      </c>
      <c r="K42" s="33">
        <v>29</v>
      </c>
      <c r="L42" s="33">
        <v>27</v>
      </c>
      <c r="M42" s="33">
        <v>26.5</v>
      </c>
      <c r="N42" s="33"/>
      <c r="O42" s="33"/>
      <c r="P42" s="33"/>
      <c r="Q42" s="33"/>
    </row>
    <row r="43" spans="1:17" s="3" customFormat="1" x14ac:dyDescent="0.2">
      <c r="A43" s="34" t="s">
        <v>13</v>
      </c>
      <c r="B43" s="34">
        <v>28</v>
      </c>
      <c r="C43" s="34">
        <v>28</v>
      </c>
      <c r="D43" s="34">
        <v>28</v>
      </c>
      <c r="E43" s="34">
        <v>28</v>
      </c>
      <c r="F43" s="34">
        <v>28</v>
      </c>
      <c r="G43" s="34">
        <v>28</v>
      </c>
      <c r="H43" s="34">
        <v>28</v>
      </c>
      <c r="I43" s="34">
        <v>28</v>
      </c>
      <c r="J43" s="34">
        <v>28</v>
      </c>
      <c r="K43" s="34">
        <v>28</v>
      </c>
      <c r="L43" s="34">
        <v>28</v>
      </c>
      <c r="M43" s="34">
        <v>28</v>
      </c>
      <c r="N43" s="34"/>
      <c r="O43" s="34"/>
      <c r="P43" s="34"/>
      <c r="Q43" s="34"/>
    </row>
    <row r="44" spans="1:17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2">
      <c r="A60" s="22" t="s">
        <v>23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2">
      <c r="A65" s="36"/>
      <c r="B65" s="36" t="s">
        <v>24</v>
      </c>
      <c r="C65" s="36" t="s">
        <v>25</v>
      </c>
      <c r="D65" s="36" t="s">
        <v>26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2">
      <c r="A66" s="36" t="s">
        <v>27</v>
      </c>
      <c r="B66" s="37" t="e">
        <f>+#REF!</f>
        <v>#REF!</v>
      </c>
      <c r="C66" s="37" t="e">
        <f>+B66</f>
        <v>#REF!</v>
      </c>
      <c r="D66" s="37" t="e">
        <f>+C66*0.6</f>
        <v>#REF!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2">
      <c r="A67" s="36">
        <v>3</v>
      </c>
      <c r="B67" s="37" t="e">
        <f>+B66</f>
        <v>#REF!</v>
      </c>
      <c r="C67" s="37" t="e">
        <f>100*#REF!*3+C66</f>
        <v>#REF!</v>
      </c>
      <c r="D67" s="37" t="e">
        <f>210*#REF!*3+D66</f>
        <v>#REF!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2">
      <c r="A68" s="36">
        <v>6</v>
      </c>
      <c r="B68" s="37" t="e">
        <f>+B67</f>
        <v>#REF!</v>
      </c>
      <c r="C68" s="37" t="e">
        <f>100*#REF!*3+C67</f>
        <v>#REF!</v>
      </c>
      <c r="D68" s="37" t="e">
        <f>210*#REF!*3+D67</f>
        <v>#REF!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2">
      <c r="A69" s="36">
        <v>9</v>
      </c>
      <c r="B69" s="37" t="e">
        <f>+B68</f>
        <v>#REF!</v>
      </c>
      <c r="C69" s="37" t="e">
        <f>100*#REF!*3+C68</f>
        <v>#REF!</v>
      </c>
      <c r="D69" s="37" t="e">
        <f>210*#REF!*3+D68</f>
        <v>#REF!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2">
      <c r="A70" s="36">
        <v>12</v>
      </c>
      <c r="B70" s="37" t="e">
        <f>+B69</f>
        <v>#REF!</v>
      </c>
      <c r="C70" s="37" t="e">
        <f>100*#REF!*3+C69</f>
        <v>#REF!</v>
      </c>
      <c r="D70" s="37" t="e">
        <f>210*#REF!*3+D69</f>
        <v>#REF!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2">
      <c r="A71" s="36"/>
      <c r="B71" s="37"/>
      <c r="C71" s="37"/>
      <c r="D71" s="37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 spans="1:17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 spans="1:17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 spans="1:17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1:17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1:17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1:17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1:17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1:17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1:17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1:17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1:17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1:17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1:17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1:17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1:17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1:17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1:17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1:17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1:17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1:17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1:17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1:17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1:17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7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7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1:17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1:17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1:17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1:17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1:17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1:17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1:17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1:17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1:17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1:17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1:17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1:17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7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7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1:17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1:17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1:17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1:17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1:17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1:17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1:17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17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17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1:17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1:17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1:17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1:17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1:17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1:17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1:17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1:17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1:17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1:17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1:17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1:17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1:17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1:17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1:17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1:17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1:17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1:17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1:17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1:17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1:17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1:17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1:17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1:17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1:17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1:17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1:17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1:17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1:17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1:17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1:17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1:17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1:17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1:17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1:17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1:17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1:17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1:17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1:17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1:17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1:17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1:17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1:17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1:17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1:17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1:17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1:17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1:17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1:17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1:17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1:17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1:17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1:17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1:17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1:17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1:17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1:17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1:17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1:17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1:17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1:17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1:17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1:17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1:17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1:17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1:17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1:17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1:17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</sheetData>
  <sheetProtection password="DA12" sheet="1" objects="1" scenarios="1"/>
  <phoneticPr fontId="3" type="noConversion"/>
  <pageMargins left="0.75" right="0.75" top="1" bottom="1" header="0.511811024" footer="0.511811024"/>
  <headerFooter alignWithMargins="0">
    <oddHeader>&amp;A</oddHeader>
    <oddFooter>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47"/>
  <sheetViews>
    <sheetView tabSelected="1" view="pageBreakPreview" topLeftCell="A13" zoomScale="60" zoomScaleNormal="100" workbookViewId="0">
      <selection activeCell="K28" sqref="K28"/>
    </sheetView>
  </sheetViews>
  <sheetFormatPr baseColWidth="10" defaultRowHeight="12.75" x14ac:dyDescent="0.2"/>
  <cols>
    <col min="1" max="1" width="16.85546875" customWidth="1"/>
  </cols>
  <sheetData>
    <row r="8" spans="1:8" x14ac:dyDescent="0.2">
      <c r="A8" s="45" t="s">
        <v>189</v>
      </c>
      <c r="B8" s="45"/>
      <c r="C8" s="45"/>
      <c r="D8" s="45"/>
      <c r="E8" s="45"/>
      <c r="F8" s="45"/>
      <c r="G8" s="45"/>
    </row>
    <row r="9" spans="1:8" x14ac:dyDescent="0.2">
      <c r="A9" s="45"/>
      <c r="B9" s="45"/>
      <c r="C9" s="45"/>
      <c r="D9" s="45"/>
      <c r="E9" s="45"/>
      <c r="F9" s="45"/>
      <c r="G9" s="45"/>
    </row>
    <row r="10" spans="1:8" ht="13.5" thickBot="1" x14ac:dyDescent="0.25">
      <c r="C10" s="39" t="s">
        <v>168</v>
      </c>
    </row>
    <row r="11" spans="1:8" ht="13.5" thickBot="1" x14ac:dyDescent="0.25">
      <c r="F11" s="40" t="s">
        <v>18</v>
      </c>
      <c r="G11" s="41">
        <v>17</v>
      </c>
    </row>
    <row r="12" spans="1:8" ht="13.5" thickBot="1" x14ac:dyDescent="0.25">
      <c r="F12" s="40" t="s">
        <v>19</v>
      </c>
      <c r="G12" s="41">
        <v>5</v>
      </c>
    </row>
    <row r="13" spans="1:8" ht="13.5" thickBot="1" x14ac:dyDescent="0.25">
      <c r="A13" t="s">
        <v>169</v>
      </c>
      <c r="F13" s="40" t="s">
        <v>170</v>
      </c>
      <c r="G13" s="41">
        <v>1.2</v>
      </c>
    </row>
    <row r="14" spans="1:8" ht="13.5" thickBot="1" x14ac:dyDescent="0.25">
      <c r="A14" t="s">
        <v>171</v>
      </c>
      <c r="E14" t="s">
        <v>172</v>
      </c>
    </row>
    <row r="15" spans="1:8" ht="15.75" thickBot="1" x14ac:dyDescent="0.25">
      <c r="A15" s="42" t="s">
        <v>173</v>
      </c>
      <c r="F15" t="s">
        <v>20</v>
      </c>
      <c r="G15" s="43">
        <f>G11*G12</f>
        <v>85</v>
      </c>
      <c r="H15" t="s">
        <v>174</v>
      </c>
    </row>
    <row r="16" spans="1:8" ht="15.75" thickBot="1" x14ac:dyDescent="0.25">
      <c r="A16" s="42" t="s">
        <v>175</v>
      </c>
      <c r="F16" t="s">
        <v>21</v>
      </c>
      <c r="G16" s="43">
        <f>G15*G13</f>
        <v>102</v>
      </c>
      <c r="H16" t="s">
        <v>176</v>
      </c>
    </row>
    <row r="18" spans="1:8" x14ac:dyDescent="0.2">
      <c r="C18" s="39" t="s">
        <v>177</v>
      </c>
    </row>
    <row r="19" spans="1:8" ht="13.5" thickBot="1" x14ac:dyDescent="0.25"/>
    <row r="20" spans="1:8" ht="13.5" thickBot="1" x14ac:dyDescent="0.25">
      <c r="F20" s="40" t="s">
        <v>18</v>
      </c>
      <c r="G20" s="41"/>
    </row>
    <row r="21" spans="1:8" ht="13.5" thickBot="1" x14ac:dyDescent="0.25">
      <c r="F21" s="40" t="s">
        <v>19</v>
      </c>
      <c r="G21" s="41"/>
    </row>
    <row r="22" spans="1:8" ht="13.5" thickBot="1" x14ac:dyDescent="0.25">
      <c r="A22" t="s">
        <v>178</v>
      </c>
      <c r="E22" t="s">
        <v>179</v>
      </c>
      <c r="F22" s="40" t="s">
        <v>170</v>
      </c>
      <c r="G22" s="41"/>
    </row>
    <row r="23" spans="1:8" ht="15.75" thickBot="1" x14ac:dyDescent="0.3">
      <c r="A23" s="42" t="s">
        <v>180</v>
      </c>
    </row>
    <row r="24" spans="1:8" ht="15.75" thickBot="1" x14ac:dyDescent="0.25">
      <c r="A24" s="42" t="s">
        <v>181</v>
      </c>
      <c r="F24" t="s">
        <v>20</v>
      </c>
      <c r="G24" s="44">
        <f>G20/2*G21/2*3.1416</f>
        <v>0</v>
      </c>
      <c r="H24" t="s">
        <v>174</v>
      </c>
    </row>
    <row r="25" spans="1:8" ht="15.75" thickBot="1" x14ac:dyDescent="0.25">
      <c r="F25" t="s">
        <v>21</v>
      </c>
      <c r="G25" s="44">
        <f>G24*G22</f>
        <v>0</v>
      </c>
      <c r="H25" t="s">
        <v>176</v>
      </c>
    </row>
    <row r="28" spans="1:8" ht="13.5" thickBot="1" x14ac:dyDescent="0.25"/>
    <row r="29" spans="1:8" ht="13.5" thickBot="1" x14ac:dyDescent="0.25">
      <c r="F29" s="40" t="s">
        <v>18</v>
      </c>
      <c r="G29" s="41">
        <v>0</v>
      </c>
    </row>
    <row r="30" spans="1:8" ht="13.5" thickBot="1" x14ac:dyDescent="0.25">
      <c r="F30" s="40" t="s">
        <v>170</v>
      </c>
      <c r="G30" s="41">
        <v>0</v>
      </c>
    </row>
    <row r="31" spans="1:8" ht="13.5" thickBot="1" x14ac:dyDescent="0.25">
      <c r="A31" t="s">
        <v>182</v>
      </c>
      <c r="E31" t="s">
        <v>177</v>
      </c>
    </row>
    <row r="32" spans="1:8" ht="18" thickBot="1" x14ac:dyDescent="0.3">
      <c r="A32" s="42" t="s">
        <v>183</v>
      </c>
      <c r="F32" t="s">
        <v>20</v>
      </c>
      <c r="G32" s="44">
        <f>G29/2*G29/2*3.1416</f>
        <v>0</v>
      </c>
      <c r="H32" t="s">
        <v>174</v>
      </c>
    </row>
    <row r="33" spans="1:8" ht="15.75" thickBot="1" x14ac:dyDescent="0.25">
      <c r="A33" s="42" t="s">
        <v>175</v>
      </c>
      <c r="F33" t="s">
        <v>21</v>
      </c>
      <c r="G33" s="44">
        <f>G32*G30</f>
        <v>0</v>
      </c>
      <c r="H33" t="s">
        <v>176</v>
      </c>
    </row>
    <row r="39" spans="1:8" x14ac:dyDescent="0.2">
      <c r="C39" s="39" t="s">
        <v>168</v>
      </c>
    </row>
    <row r="40" spans="1:8" ht="13.5" thickBot="1" x14ac:dyDescent="0.25"/>
    <row r="41" spans="1:8" ht="13.5" thickBot="1" x14ac:dyDescent="0.25">
      <c r="F41" s="40" t="s">
        <v>18</v>
      </c>
      <c r="G41" s="41">
        <v>0</v>
      </c>
    </row>
    <row r="42" spans="1:8" ht="13.5" thickBot="1" x14ac:dyDescent="0.25">
      <c r="A42" t="s">
        <v>184</v>
      </c>
      <c r="F42" t="s">
        <v>172</v>
      </c>
      <c r="G42" s="41">
        <v>0</v>
      </c>
    </row>
    <row r="43" spans="1:8" ht="13.5" thickBot="1" x14ac:dyDescent="0.25">
      <c r="A43" t="s">
        <v>185</v>
      </c>
      <c r="F43" t="s">
        <v>186</v>
      </c>
      <c r="G43" s="41">
        <v>0</v>
      </c>
    </row>
    <row r="44" spans="1:8" ht="13.5" thickBot="1" x14ac:dyDescent="0.25">
      <c r="A44" t="s">
        <v>187</v>
      </c>
      <c r="F44" s="40" t="s">
        <v>170</v>
      </c>
      <c r="G44" s="41">
        <v>0</v>
      </c>
    </row>
    <row r="45" spans="1:8" ht="13.5" thickBot="1" x14ac:dyDescent="0.25"/>
    <row r="46" spans="1:8" ht="15.75" thickBot="1" x14ac:dyDescent="0.25">
      <c r="A46" s="42" t="s">
        <v>188</v>
      </c>
      <c r="F46" t="s">
        <v>20</v>
      </c>
      <c r="G46" s="44">
        <f>(G42+G43)*G41*0.45</f>
        <v>0</v>
      </c>
      <c r="H46" t="s">
        <v>174</v>
      </c>
    </row>
    <row r="47" spans="1:8" ht="15.75" thickBot="1" x14ac:dyDescent="0.25">
      <c r="A47" s="42" t="s">
        <v>175</v>
      </c>
      <c r="F47" t="s">
        <v>21</v>
      </c>
      <c r="G47" s="44">
        <f>G46*G44</f>
        <v>0</v>
      </c>
      <c r="H47" t="s">
        <v>176</v>
      </c>
    </row>
  </sheetData>
  <sheetProtection algorithmName="SHA-512" hashValue="A0a3BsWzDh2Acp7oox2mf5bMAk0pqNAd/gs+GVTUglarhWyf7K6KRfwQ7I6b/r9EI2tf2qv/stFVQ5/ZjMXXBw==" saltValue="8JFotJdonW7zddt62gLPNQ==" spinCount="100000" sheet="1" objects="1" scenarios="1"/>
  <mergeCells count="1">
    <mergeCell ref="A8:G9"/>
  </mergeCells>
  <pageMargins left="0.7" right="0.7" top="0.75" bottom="0.75" header="0.3" footer="0.3"/>
  <pageSetup scale="9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DATOSHIDROMASAJE</vt:lpstr>
      <vt:lpstr>DATOS</vt:lpstr>
      <vt:lpstr>GRAFICAS</vt:lpstr>
      <vt:lpstr>DIMENSIONAMIENTO DE ALBERCAS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Modulo solar</dc:creator>
  <cp:lastModifiedBy>Usuario de Windows</cp:lastModifiedBy>
  <cp:lastPrinted>2019-01-21T16:00:44Z</cp:lastPrinted>
  <dcterms:created xsi:type="dcterms:W3CDTF">2002-09-13T15:10:35Z</dcterms:created>
  <dcterms:modified xsi:type="dcterms:W3CDTF">2019-01-21T16:02:17Z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4852b63c-4f08-4dd4-8810-2afecc0c65b4</vt:lpwstr>
  </property>
</Properties>
</file>