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Juliao\Dropbox\DIO\2025-02-06 - Santander - Excel com Inteligência Artificial - 2º Semestre\Projetos\projeto-dio-controle-investimentos-excel\"/>
    </mc:Choice>
  </mc:AlternateContent>
  <xr:revisionPtr revIDLastSave="0" documentId="13_ncr:1_{36C34135-1505-49DC-9551-0C7065E1EAF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JF Investimentos" sheetId="1" r:id="rId1"/>
    <sheet name="Perfis" sheetId="2" r:id="rId2"/>
  </sheets>
  <definedNames>
    <definedName name="aporte">'JF Investimentos'!$D$16</definedName>
    <definedName name="patrimonio">'JF Investimentos'!$D$19</definedName>
    <definedName name="qtd_anos">'JF Investimentos'!$D$17</definedName>
    <definedName name="rendimento_carteira">'JF Investimentos'!$D$11</definedName>
    <definedName name="salario">'JF Investimentos'!$D$10</definedName>
    <definedName name="sugestao_investimento">'JF Investimentos'!$D$12</definedName>
    <definedName name="taxa_mensal">'JF Investimentos'!$D$18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1" l="1"/>
  <c r="H15" i="1" s="1"/>
  <c r="G16" i="1"/>
  <c r="H16" i="1" s="1"/>
  <c r="G17" i="1"/>
  <c r="H17" i="1" s="1"/>
  <c r="G18" i="1"/>
  <c r="H18" i="1" s="1"/>
  <c r="G19" i="1"/>
  <c r="H19" i="1" s="1"/>
  <c r="G14" i="1"/>
  <c r="H14" i="1" s="1"/>
  <c r="A9" i="2"/>
  <c r="A10" i="2"/>
  <c r="A11" i="2"/>
  <c r="A12" i="2"/>
  <c r="A13" i="2"/>
  <c r="A14" i="2"/>
  <c r="A15" i="2"/>
  <c r="A16" i="2"/>
  <c r="A17" i="2"/>
  <c r="A18" i="2"/>
  <c r="A19" i="2"/>
  <c r="A20" i="2"/>
  <c r="A3" i="2"/>
  <c r="A4" i="2"/>
  <c r="A5" i="2"/>
  <c r="A6" i="2"/>
  <c r="A7" i="2"/>
  <c r="A8" i="2"/>
  <c r="C25" i="1"/>
  <c r="D25" i="1" s="1"/>
  <c r="C26" i="1"/>
  <c r="D26" i="1" s="1"/>
  <c r="C27" i="1"/>
  <c r="D27" i="1" s="1"/>
  <c r="C28" i="1"/>
  <c r="D28" i="1" s="1"/>
  <c r="C24" i="1"/>
  <c r="D24" i="1" s="1"/>
  <c r="D12" i="1"/>
  <c r="D19" i="1"/>
  <c r="D20" i="1" s="1"/>
  <c r="F20" i="1" l="1"/>
</calcChain>
</file>

<file path=xl/sharedStrings.xml><?xml version="1.0" encoding="utf-8"?>
<sst xmlns="http://schemas.openxmlformats.org/spreadsheetml/2006/main" count="72" uniqueCount="37">
  <si>
    <t xml:space="preserve"> INVESTIMENTO MENSAL</t>
  </si>
  <si>
    <t>Tempo</t>
  </si>
  <si>
    <t>Total</t>
  </si>
  <si>
    <t>Dividendo</t>
  </si>
  <si>
    <t>Salário</t>
  </si>
  <si>
    <t>Rendimento Carteira</t>
  </si>
  <si>
    <t>Sugestão de Investimento</t>
  </si>
  <si>
    <t>CONFIGURAÇÕES</t>
  </si>
  <si>
    <t>CENÁRIOS</t>
  </si>
  <si>
    <t>Quanto investir por mês?</t>
  </si>
  <si>
    <t>Por quantos anos?</t>
  </si>
  <si>
    <t>Taxa de rendimento mensal?</t>
  </si>
  <si>
    <t>Patrimônio acumulado?</t>
  </si>
  <si>
    <t>Dividendos mensais?</t>
  </si>
  <si>
    <t>Quanto em 2 anos?</t>
  </si>
  <si>
    <t>Quanto em 5 anos?</t>
  </si>
  <si>
    <t>Quanto em 10 anos?</t>
  </si>
  <si>
    <t>Quanto em 20 anos?</t>
  </si>
  <si>
    <t>Quanto em 30 anos?</t>
  </si>
  <si>
    <t>PERFIL</t>
  </si>
  <si>
    <t>VALOR A SER INVESTIDO POR MÊS</t>
  </si>
  <si>
    <t>Agressivo</t>
  </si>
  <si>
    <t>TIPO DE FII</t>
  </si>
  <si>
    <t>PAPEL</t>
  </si>
  <si>
    <t>TIJOLO</t>
  </si>
  <si>
    <t>HÍBRIDOS</t>
  </si>
  <si>
    <t>FOFs</t>
  </si>
  <si>
    <t>DESENVOLVIMENTO</t>
  </si>
  <si>
    <t>HOTELARIAS</t>
  </si>
  <si>
    <t>Percentual Sugerido</t>
  </si>
  <si>
    <t>Valores</t>
  </si>
  <si>
    <t>Conservador</t>
  </si>
  <si>
    <t>%</t>
  </si>
  <si>
    <t>CHAVE</t>
  </si>
  <si>
    <t>Moderado</t>
  </si>
  <si>
    <t>PERFIL DE INVESTIMENTO</t>
  </si>
  <si>
    <t>Selecione seu Perfil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</si>
</sst>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12" x14ac:knownFonts="1">
    <font>
      <sz val="11"/>
      <color theme="1"/>
      <name val="Calibri"/>
      <family val="2"/>
      <scheme val="minor"/>
    </font>
    <font>
      <b/>
      <sz val="18"/>
      <color theme="0" tint="-4.9989318521683403E-2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theme="1" tint="0.34998626667073579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3F3F76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C9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EB500"/>
        <bgColor indexed="64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3">
    <xf numFmtId="0" fontId="0" fillId="0" borderId="0"/>
    <xf numFmtId="0" fontId="2" fillId="4" borderId="1" applyNumberFormat="0" applyAlignment="0" applyProtection="0"/>
    <xf numFmtId="0" fontId="9" fillId="7" borderId="0" applyNumberFormat="0" applyBorder="0" applyAlignment="0" applyProtection="0"/>
  </cellStyleXfs>
  <cellXfs count="51">
    <xf numFmtId="0" fontId="0" fillId="0" borderId="0" xfId="0"/>
    <xf numFmtId="0" fontId="3" fillId="0" borderId="0" xfId="0" applyFont="1"/>
    <xf numFmtId="0" fontId="6" fillId="0" borderId="0" xfId="0" applyFont="1"/>
    <xf numFmtId="164" fontId="7" fillId="4" borderId="6" xfId="1" applyNumberFormat="1" applyFont="1" applyBorder="1" applyAlignment="1"/>
    <xf numFmtId="10" fontId="7" fillId="4" borderId="6" xfId="1" applyNumberFormat="1" applyFont="1" applyBorder="1" applyAlignment="1"/>
    <xf numFmtId="164" fontId="5" fillId="3" borderId="9" xfId="0" applyNumberFormat="1" applyFont="1" applyFill="1" applyBorder="1"/>
    <xf numFmtId="0" fontId="7" fillId="4" borderId="6" xfId="1" applyFont="1" applyBorder="1" applyAlignment="1"/>
    <xf numFmtId="8" fontId="5" fillId="3" borderId="6" xfId="0" applyNumberFormat="1" applyFont="1" applyFill="1" applyBorder="1"/>
    <xf numFmtId="0" fontId="4" fillId="3" borderId="5" xfId="0" applyFont="1" applyFill="1" applyBorder="1" applyAlignment="1">
      <alignment horizontal="left" indent="1"/>
    </xf>
    <xf numFmtId="8" fontId="4" fillId="3" borderId="6" xfId="0" applyNumberFormat="1" applyFont="1" applyFill="1" applyBorder="1" applyAlignment="1">
      <alignment horizontal="right" indent="1"/>
    </xf>
    <xf numFmtId="164" fontId="4" fillId="3" borderId="7" xfId="0" applyNumberFormat="1" applyFont="1" applyFill="1" applyBorder="1" applyAlignment="1">
      <alignment horizontal="right" indent="1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12" xfId="0" applyBorder="1"/>
    <xf numFmtId="0" fontId="0" fillId="0" borderId="12" xfId="0" applyBorder="1" applyAlignment="1">
      <alignment horizontal="center"/>
    </xf>
    <xf numFmtId="9" fontId="0" fillId="0" borderId="12" xfId="0" applyNumberFormat="1" applyBorder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0" fillId="8" borderId="0" xfId="0" applyFill="1"/>
    <xf numFmtId="0" fontId="1" fillId="6" borderId="2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left" inden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164" fontId="5" fillId="10" borderId="10" xfId="0" applyNumberFormat="1" applyFont="1" applyFill="1" applyBorder="1"/>
    <xf numFmtId="0" fontId="5" fillId="9" borderId="2" xfId="0" applyFont="1" applyFill="1" applyBorder="1" applyAlignment="1">
      <alignment horizontal="center"/>
    </xf>
    <xf numFmtId="0" fontId="5" fillId="9" borderId="3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4" fillId="3" borderId="5" xfId="0" applyFont="1" applyFill="1" applyBorder="1"/>
    <xf numFmtId="9" fontId="4" fillId="3" borderId="6" xfId="0" applyNumberFormat="1" applyFont="1" applyFill="1" applyBorder="1"/>
    <xf numFmtId="164" fontId="4" fillId="3" borderId="7" xfId="0" applyNumberFormat="1" applyFont="1" applyFill="1" applyBorder="1"/>
    <xf numFmtId="0" fontId="5" fillId="10" borderId="8" xfId="0" applyFont="1" applyFill="1" applyBorder="1" applyAlignment="1">
      <alignment horizontal="left" indent="1"/>
    </xf>
    <xf numFmtId="0" fontId="5" fillId="3" borderId="5" xfId="0" applyFont="1" applyFill="1" applyBorder="1" applyAlignment="1">
      <alignment horizontal="left" indent="1"/>
    </xf>
    <xf numFmtId="0" fontId="5" fillId="3" borderId="6" xfId="0" applyFont="1" applyFill="1" applyBorder="1" applyAlignment="1">
      <alignment horizontal="left" indent="1"/>
    </xf>
    <xf numFmtId="0" fontId="4" fillId="3" borderId="9" xfId="0" applyFont="1" applyFill="1" applyBorder="1" applyAlignment="1">
      <alignment horizontal="left" indent="1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left" indent="1"/>
    </xf>
    <xf numFmtId="0" fontId="8" fillId="3" borderId="6" xfId="0" applyFont="1" applyFill="1" applyBorder="1" applyAlignment="1">
      <alignment horizontal="left" indent="1"/>
    </xf>
    <xf numFmtId="0" fontId="5" fillId="5" borderId="5" xfId="0" applyFont="1" applyFill="1" applyBorder="1" applyAlignment="1">
      <alignment horizontal="left" indent="1"/>
    </xf>
    <xf numFmtId="0" fontId="5" fillId="5" borderId="6" xfId="0" applyFont="1" applyFill="1" applyBorder="1" applyAlignment="1">
      <alignment horizontal="right" indent="1"/>
    </xf>
    <xf numFmtId="0" fontId="5" fillId="5" borderId="7" xfId="0" applyFont="1" applyFill="1" applyBorder="1" applyAlignment="1">
      <alignment horizontal="right" indent="1"/>
    </xf>
    <xf numFmtId="0" fontId="5" fillId="3" borderId="5" xfId="2" applyFont="1" applyFill="1" applyBorder="1" applyAlignment="1">
      <alignment horizontal="left" vertical="center" indent="1"/>
    </xf>
    <xf numFmtId="0" fontId="5" fillId="10" borderId="9" xfId="0" applyFont="1" applyFill="1" applyBorder="1" applyAlignment="1">
      <alignment horizontal="left" indent="1"/>
    </xf>
    <xf numFmtId="164" fontId="5" fillId="9" borderId="11" xfId="0" applyNumberFormat="1" applyFont="1" applyFill="1" applyBorder="1" applyAlignment="1">
      <alignment horizontal="right"/>
    </xf>
    <xf numFmtId="0" fontId="11" fillId="4" borderId="7" xfId="1" applyFont="1" applyBorder="1" applyAlignment="1">
      <alignment horizontal="center" vertical="center"/>
    </xf>
    <xf numFmtId="0" fontId="0" fillId="5" borderId="0" xfId="0" applyFill="1"/>
    <xf numFmtId="0" fontId="5" fillId="3" borderId="13" xfId="2" applyFont="1" applyFill="1" applyBorder="1" applyAlignment="1">
      <alignment horizontal="left" vertical="center" indent="1"/>
    </xf>
  </cellXfs>
  <cellStyles count="3">
    <cellStyle name="Entrada" xfId="1" builtinId="20"/>
    <cellStyle name="Neutro" xfId="2" builtinId="28"/>
    <cellStyle name="Normal" xfId="0" builtinId="0"/>
  </cellStyles>
  <dxfs count="0"/>
  <tableStyles count="0" defaultTableStyle="TableStyleMedium2" defaultPivotStyle="PivotStyleLight16"/>
  <colors>
    <mruColors>
      <color rgb="FFEEB500"/>
      <color rgb="FFFFC409"/>
      <color rgb="FFFFCE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848656599084533"/>
          <c:y val="9.1376686022355311E-2"/>
          <c:w val="0.33355547947810871"/>
          <c:h val="0.83692102123598189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787-488F-9C2C-20548548BB6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787-488F-9C2C-20548548BB6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787-488F-9C2C-20548548BB6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787-488F-9C2C-20548548BB6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787-488F-9C2C-20548548BB6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787-488F-9C2C-20548548BB6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'JF Investimentos'!$F$14:$F$19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'JF Investimentos'!$G$14:$G$19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ED-4675-A415-3E8BAD8521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63083114610673663"/>
          <c:y val="9.696969696969697E-2"/>
          <c:w val="0.29269546841086036"/>
          <c:h val="0.827920566539333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n>
            <a:noFill/>
          </a:ln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1</xdr:rowOff>
    </xdr:from>
    <xdr:to>
      <xdr:col>8</xdr:col>
      <xdr:colOff>9525</xdr:colOff>
      <xdr:row>7</xdr:row>
      <xdr:rowOff>1104901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C80A5C15-4CB2-5F0E-5261-B7BCFD49A7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211" b="34540"/>
        <a:stretch>
          <a:fillRect/>
        </a:stretch>
      </xdr:blipFill>
      <xdr:spPr>
        <a:xfrm>
          <a:off x="209550" y="1"/>
          <a:ext cx="9344025" cy="2438400"/>
        </a:xfrm>
        <a:prstGeom prst="rect">
          <a:avLst/>
        </a:prstGeom>
      </xdr:spPr>
    </xdr:pic>
    <xdr:clientData/>
  </xdr:twoCellAnchor>
  <xdr:twoCellAnchor>
    <xdr:from>
      <xdr:col>5</xdr:col>
      <xdr:colOff>4235</xdr:colOff>
      <xdr:row>21</xdr:row>
      <xdr:rowOff>2119</xdr:rowOff>
    </xdr:from>
    <xdr:to>
      <xdr:col>8</xdr:col>
      <xdr:colOff>5293</xdr:colOff>
      <xdr:row>28</xdr:row>
      <xdr:rowOff>5291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1901810-9B19-00C8-ABF2-E4E1D30933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C38"/>
  <sheetViews>
    <sheetView showGridLines="0" tabSelected="1" zoomScale="110" zoomScaleNormal="110" workbookViewId="0">
      <selection activeCell="C7" sqref="C7"/>
    </sheetView>
  </sheetViews>
  <sheetFormatPr defaultColWidth="0" defaultRowHeight="15" zeroHeight="1" x14ac:dyDescent="0.25"/>
  <cols>
    <col min="1" max="1" width="2.85546875" customWidth="1"/>
    <col min="2" max="2" width="40" customWidth="1"/>
    <col min="3" max="3" width="21.42578125" customWidth="1"/>
    <col min="4" max="4" width="17.140625" customWidth="1"/>
    <col min="5" max="5" width="2.7109375" customWidth="1"/>
    <col min="6" max="6" width="20.5703125" customWidth="1"/>
    <col min="7" max="7" width="21.140625" bestFit="1" customWidth="1"/>
    <col min="8" max="8" width="17.28515625" customWidth="1"/>
    <col min="9" max="9" width="2.7109375" customWidth="1"/>
    <col min="10" max="16" width="17.28515625" hidden="1"/>
    <col min="17" max="17" width="0.7109375" hidden="1"/>
    <col min="18" max="16383" width="9.140625" hidden="1"/>
    <col min="16384" max="16384" width="0.7109375" hidden="1"/>
  </cols>
  <sheetData>
    <row r="1" spans="2:8" x14ac:dyDescent="0.25"/>
    <row r="2" spans="2:8" x14ac:dyDescent="0.25"/>
    <row r="3" spans="2:8" x14ac:dyDescent="0.25"/>
    <row r="4" spans="2:8" x14ac:dyDescent="0.25"/>
    <row r="5" spans="2:8" x14ac:dyDescent="0.25"/>
    <row r="6" spans="2:8" x14ac:dyDescent="0.25"/>
    <row r="7" spans="2:8" x14ac:dyDescent="0.25"/>
    <row r="8" spans="2:8" ht="90.75" customHeight="1" x14ac:dyDescent="0.25"/>
    <row r="9" spans="2:8" ht="28.5" customHeight="1" x14ac:dyDescent="0.25">
      <c r="B9" s="19" t="s">
        <v>7</v>
      </c>
      <c r="C9" s="20"/>
      <c r="D9" s="21"/>
      <c r="F9" s="19" t="s">
        <v>35</v>
      </c>
      <c r="G9" s="20"/>
      <c r="H9" s="21"/>
    </row>
    <row r="10" spans="2:8" ht="15.75" x14ac:dyDescent="0.25">
      <c r="B10" s="34" t="s">
        <v>4</v>
      </c>
      <c r="C10" s="35"/>
      <c r="D10" s="3">
        <v>5000</v>
      </c>
      <c r="F10" s="50" t="s">
        <v>36</v>
      </c>
      <c r="G10" s="45"/>
      <c r="H10" s="48" t="s">
        <v>31</v>
      </c>
    </row>
    <row r="11" spans="2:8" ht="15.75" x14ac:dyDescent="0.25">
      <c r="B11" s="34" t="s">
        <v>5</v>
      </c>
      <c r="C11" s="35"/>
      <c r="D11" s="4">
        <v>6.0000000000000001E-3</v>
      </c>
      <c r="F11" s="33" t="s">
        <v>20</v>
      </c>
      <c r="G11" s="46"/>
      <c r="H11" s="26">
        <v>500</v>
      </c>
    </row>
    <row r="12" spans="2:8" ht="15.75" x14ac:dyDescent="0.25">
      <c r="B12" s="22" t="s">
        <v>6</v>
      </c>
      <c r="C12" s="36"/>
      <c r="D12" s="5">
        <f>salario*30%</f>
        <v>1500</v>
      </c>
      <c r="F12" s="49"/>
      <c r="G12" s="49"/>
      <c r="H12" s="49"/>
    </row>
    <row r="13" spans="2:8" ht="15.75" customHeight="1" x14ac:dyDescent="0.25">
      <c r="F13" s="27" t="s">
        <v>22</v>
      </c>
      <c r="G13" s="28" t="s">
        <v>29</v>
      </c>
      <c r="H13" s="29" t="s">
        <v>30</v>
      </c>
    </row>
    <row r="14" spans="2:8" ht="15" customHeight="1" x14ac:dyDescent="0.25">
      <c r="B14" s="23" t="s">
        <v>0</v>
      </c>
      <c r="C14" s="24"/>
      <c r="D14" s="25"/>
      <c r="F14" s="30" t="s">
        <v>23</v>
      </c>
      <c r="G14" s="31">
        <f>VLOOKUP($H$10&amp;"-"&amp;$F14,Perfis!A:D,4,FALSE)</f>
        <v>0.3</v>
      </c>
      <c r="H14" s="32">
        <f>$H$11*G14</f>
        <v>150</v>
      </c>
    </row>
    <row r="15" spans="2:8" ht="15" customHeight="1" x14ac:dyDescent="0.25">
      <c r="B15" s="37"/>
      <c r="C15" s="38"/>
      <c r="D15" s="39"/>
      <c r="F15" s="30" t="s">
        <v>24</v>
      </c>
      <c r="G15" s="31">
        <f>VLOOKUP($H$10&amp;"-"&amp;$F15,Perfis!A:D,4,FALSE)</f>
        <v>0.5</v>
      </c>
      <c r="H15" s="32">
        <f>$H$11*G15</f>
        <v>250</v>
      </c>
    </row>
    <row r="16" spans="2:8" ht="15.75" x14ac:dyDescent="0.25">
      <c r="B16" s="40" t="s">
        <v>9</v>
      </c>
      <c r="C16" s="41"/>
      <c r="D16" s="3">
        <v>500</v>
      </c>
      <c r="F16" s="30" t="s">
        <v>25</v>
      </c>
      <c r="G16" s="31">
        <f>VLOOKUP($H$10&amp;"-"&amp;$F16,Perfis!A:D,4,FALSE)</f>
        <v>0.1</v>
      </c>
      <c r="H16" s="32">
        <f>$H$11*G16</f>
        <v>50</v>
      </c>
    </row>
    <row r="17" spans="1:8" ht="15.75" x14ac:dyDescent="0.25">
      <c r="B17" s="40" t="s">
        <v>10</v>
      </c>
      <c r="C17" s="41"/>
      <c r="D17" s="6">
        <v>5</v>
      </c>
      <c r="F17" s="30" t="s">
        <v>26</v>
      </c>
      <c r="G17" s="31">
        <f>VLOOKUP($H$10&amp;"-"&amp;$F17,Perfis!A:D,4,FALSE)</f>
        <v>0.1</v>
      </c>
      <c r="H17" s="32">
        <f>$H$11*G17</f>
        <v>50</v>
      </c>
    </row>
    <row r="18" spans="1:8" ht="15.75" x14ac:dyDescent="0.25">
      <c r="B18" s="40" t="s">
        <v>11</v>
      </c>
      <c r="C18" s="41"/>
      <c r="D18" s="4">
        <v>1.0789999999999999E-2</v>
      </c>
      <c r="F18" s="30" t="s">
        <v>27</v>
      </c>
      <c r="G18" s="31">
        <f>VLOOKUP($H$10&amp;"-"&amp;$F18,Perfis!A:D,4,FALSE)</f>
        <v>0</v>
      </c>
      <c r="H18" s="32">
        <f>$H$11*G18</f>
        <v>0</v>
      </c>
    </row>
    <row r="19" spans="1:8" ht="15.75" x14ac:dyDescent="0.25">
      <c r="B19" s="40" t="s">
        <v>12</v>
      </c>
      <c r="C19" s="41"/>
      <c r="D19" s="7">
        <f>FV(taxa_mensal,qtd_anos*12,-aporte)</f>
        <v>41888.456999243819</v>
      </c>
      <c r="F19" s="30" t="s">
        <v>28</v>
      </c>
      <c r="G19" s="31">
        <f>VLOOKUP($H$10&amp;"-"&amp;$F19,Perfis!A:D,4,FALSE)</f>
        <v>0</v>
      </c>
      <c r="H19" s="32">
        <f>$H$11*G19</f>
        <v>0</v>
      </c>
    </row>
    <row r="20" spans="1:8" ht="15.75" x14ac:dyDescent="0.25">
      <c r="B20" s="40" t="s">
        <v>13</v>
      </c>
      <c r="C20" s="41"/>
      <c r="D20" s="7">
        <f>patrimonio*rendimento_carteira</f>
        <v>251.33074199546292</v>
      </c>
      <c r="F20" s="47">
        <f>SUM(H14:H19)</f>
        <v>500</v>
      </c>
      <c r="G20" s="47"/>
      <c r="H20" s="47"/>
    </row>
    <row r="21" spans="1:8" ht="14.25" customHeight="1" x14ac:dyDescent="0.25"/>
    <row r="22" spans="1:8" ht="27.75" customHeight="1" x14ac:dyDescent="0.25">
      <c r="B22" s="23" t="s">
        <v>8</v>
      </c>
      <c r="C22" s="24"/>
      <c r="D22" s="25"/>
    </row>
    <row r="23" spans="1:8" ht="15.75" x14ac:dyDescent="0.25">
      <c r="A23" s="2"/>
      <c r="B23" s="42" t="s">
        <v>1</v>
      </c>
      <c r="C23" s="43" t="s">
        <v>2</v>
      </c>
      <c r="D23" s="44" t="s">
        <v>3</v>
      </c>
    </row>
    <row r="24" spans="1:8" ht="15.75" x14ac:dyDescent="0.25">
      <c r="A24" s="1">
        <v>2</v>
      </c>
      <c r="B24" s="8" t="s">
        <v>14</v>
      </c>
      <c r="C24" s="9">
        <f>FV(taxa_mensal,A24*12,-aporte)</f>
        <v>13613.813648822608</v>
      </c>
      <c r="D24" s="10">
        <f>C24*rendimento_carteira</f>
        <v>81.682881892935654</v>
      </c>
    </row>
    <row r="25" spans="1:8" ht="15.75" x14ac:dyDescent="0.25">
      <c r="A25" s="1">
        <v>5</v>
      </c>
      <c r="B25" s="8" t="s">
        <v>15</v>
      </c>
      <c r="C25" s="9">
        <f>FV(taxa_mensal,A25*12,-aporte)</f>
        <v>41888.456999243819</v>
      </c>
      <c r="D25" s="10">
        <f>C25*rendimento_carteira</f>
        <v>251.33074199546292</v>
      </c>
    </row>
    <row r="26" spans="1:8" ht="15.75" x14ac:dyDescent="0.25">
      <c r="A26" s="1">
        <v>10</v>
      </c>
      <c r="B26" s="8" t="s">
        <v>16</v>
      </c>
      <c r="C26" s="9">
        <f>FV(taxa_mensal,A26*12,-aporte)</f>
        <v>121642.1062650861</v>
      </c>
      <c r="D26" s="10">
        <f>C26*rendimento_carteira</f>
        <v>729.85263759051657</v>
      </c>
    </row>
    <row r="27" spans="1:8" ht="15.75" x14ac:dyDescent="0.25">
      <c r="A27" s="1">
        <v>20</v>
      </c>
      <c r="B27" s="8" t="s">
        <v>17</v>
      </c>
      <c r="C27" s="9">
        <f>FV(taxa_mensal,A27*12,-aporte)</f>
        <v>562599.20004854025</v>
      </c>
      <c r="D27" s="10">
        <f>C27*rendimento_carteira</f>
        <v>3375.5952002912418</v>
      </c>
    </row>
    <row r="28" spans="1:8" ht="15.75" x14ac:dyDescent="0.25">
      <c r="A28" s="1">
        <v>30</v>
      </c>
      <c r="B28" s="8" t="s">
        <v>18</v>
      </c>
      <c r="C28" s="9">
        <f>FV(taxa_mensal,A28*12,-aporte)</f>
        <v>2161084.8275023573</v>
      </c>
      <c r="D28" s="10">
        <f>C28*rendimento_carteira</f>
        <v>12966.508965014144</v>
      </c>
    </row>
    <row r="29" spans="1:8" x14ac:dyDescent="0.25"/>
    <row r="32" spans="1:8" hidden="1" x14ac:dyDescent="0.25">
      <c r="A32" s="18"/>
    </row>
    <row r="33" spans="1:1" hidden="1" x14ac:dyDescent="0.25">
      <c r="A33" s="18"/>
    </row>
    <row r="34" spans="1:1" hidden="1" x14ac:dyDescent="0.25">
      <c r="A34" s="18"/>
    </row>
    <row r="35" spans="1:1" hidden="1" x14ac:dyDescent="0.25">
      <c r="A35" s="18"/>
    </row>
    <row r="36" spans="1:1" hidden="1" x14ac:dyDescent="0.25">
      <c r="A36" s="18"/>
    </row>
    <row r="37" spans="1:1" hidden="1" x14ac:dyDescent="0.25">
      <c r="A37" s="18"/>
    </row>
    <row r="38" spans="1:1" hidden="1" x14ac:dyDescent="0.25">
      <c r="A38" s="18"/>
    </row>
  </sheetData>
  <mergeCells count="15">
    <mergeCell ref="F11:G11"/>
    <mergeCell ref="F20:H20"/>
    <mergeCell ref="B9:D9"/>
    <mergeCell ref="B11:C11"/>
    <mergeCell ref="B12:C12"/>
    <mergeCell ref="B16:C16"/>
    <mergeCell ref="B17:C17"/>
    <mergeCell ref="B18:C18"/>
    <mergeCell ref="B19:C19"/>
    <mergeCell ref="B20:C20"/>
    <mergeCell ref="B10:C10"/>
    <mergeCell ref="B22:D22"/>
    <mergeCell ref="B14:D15"/>
    <mergeCell ref="F9:H9"/>
    <mergeCell ref="F10:G10"/>
  </mergeCells>
  <dataValidations count="1">
    <dataValidation type="list" allowBlank="1" showInputMessage="1" showErrorMessage="1" sqref="H10" xr:uid="{24F4A64E-CE2B-48FD-B1F3-69167AE64E02}">
      <formula1>"Agressivo,Conservador,Moderado"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74744-1105-4736-8A95-C2122B0AF145}">
  <dimension ref="A2:D20"/>
  <sheetViews>
    <sheetView workbookViewId="0"/>
  </sheetViews>
  <sheetFormatPr defaultRowHeight="15" x14ac:dyDescent="0.25"/>
  <cols>
    <col min="1" max="1" width="31.28515625" bestFit="1" customWidth="1"/>
    <col min="2" max="2" width="14.140625" style="11" customWidth="1"/>
    <col min="3" max="3" width="21.5703125" style="11" customWidth="1"/>
    <col min="4" max="4" width="9" style="11" customWidth="1"/>
  </cols>
  <sheetData>
    <row r="2" spans="1:4" x14ac:dyDescent="0.25">
      <c r="A2" s="16" t="s">
        <v>33</v>
      </c>
      <c r="B2" s="17" t="s">
        <v>19</v>
      </c>
      <c r="C2" s="17" t="s">
        <v>22</v>
      </c>
      <c r="D2" s="17" t="s">
        <v>32</v>
      </c>
    </row>
    <row r="3" spans="1:4" x14ac:dyDescent="0.25">
      <c r="A3" t="str">
        <f>B3&amp;"-"&amp;C3</f>
        <v>Conservador-PAPEL</v>
      </c>
      <c r="B3" s="11" t="s">
        <v>31</v>
      </c>
      <c r="C3" s="11" t="s">
        <v>23</v>
      </c>
      <c r="D3" s="12">
        <v>0.3</v>
      </c>
    </row>
    <row r="4" spans="1:4" x14ac:dyDescent="0.25">
      <c r="A4" t="str">
        <f t="shared" ref="A4:A20" si="0">B4&amp;"-"&amp;C4</f>
        <v>Conservador-TIJOLO</v>
      </c>
      <c r="B4" s="11" t="s">
        <v>31</v>
      </c>
      <c r="C4" s="11" t="s">
        <v>24</v>
      </c>
      <c r="D4" s="12">
        <v>0.5</v>
      </c>
    </row>
    <row r="5" spans="1:4" x14ac:dyDescent="0.25">
      <c r="A5" t="str">
        <f t="shared" si="0"/>
        <v>Conservador-HÍBRIDOS</v>
      </c>
      <c r="B5" s="11" t="s">
        <v>31</v>
      </c>
      <c r="C5" s="11" t="s">
        <v>25</v>
      </c>
      <c r="D5" s="12">
        <v>0.1</v>
      </c>
    </row>
    <row r="6" spans="1:4" x14ac:dyDescent="0.25">
      <c r="A6" t="str">
        <f t="shared" si="0"/>
        <v>Conservador-FOFs</v>
      </c>
      <c r="B6" s="11" t="s">
        <v>31</v>
      </c>
      <c r="C6" s="11" t="s">
        <v>26</v>
      </c>
      <c r="D6" s="12">
        <v>0.1</v>
      </c>
    </row>
    <row r="7" spans="1:4" x14ac:dyDescent="0.25">
      <c r="A7" t="str">
        <f t="shared" si="0"/>
        <v>Conservador-DESENVOLVIMENTO</v>
      </c>
      <c r="B7" s="11" t="s">
        <v>31</v>
      </c>
      <c r="C7" s="11" t="s">
        <v>27</v>
      </c>
      <c r="D7" s="12">
        <v>0</v>
      </c>
    </row>
    <row r="8" spans="1:4" ht="15.75" thickBot="1" x14ac:dyDescent="0.3">
      <c r="A8" s="13" t="str">
        <f t="shared" si="0"/>
        <v>Conservador-HOTELARIAS</v>
      </c>
      <c r="B8" s="14" t="s">
        <v>31</v>
      </c>
      <c r="C8" s="14" t="s">
        <v>28</v>
      </c>
      <c r="D8" s="15">
        <v>0</v>
      </c>
    </row>
    <row r="9" spans="1:4" x14ac:dyDescent="0.25">
      <c r="A9" t="str">
        <f t="shared" si="0"/>
        <v>Moderado-PAPEL</v>
      </c>
      <c r="B9" s="11" t="s">
        <v>34</v>
      </c>
      <c r="C9" s="11" t="s">
        <v>23</v>
      </c>
      <c r="D9" s="12">
        <v>0.32</v>
      </c>
    </row>
    <row r="10" spans="1:4" x14ac:dyDescent="0.25">
      <c r="A10" t="str">
        <f t="shared" si="0"/>
        <v>Moderado-TIJOLO</v>
      </c>
      <c r="B10" s="11" t="s">
        <v>34</v>
      </c>
      <c r="C10" s="11" t="s">
        <v>24</v>
      </c>
      <c r="D10" s="12">
        <v>0.35</v>
      </c>
    </row>
    <row r="11" spans="1:4" x14ac:dyDescent="0.25">
      <c r="A11" t="str">
        <f t="shared" si="0"/>
        <v>Moderado-HÍBRIDOS</v>
      </c>
      <c r="B11" s="11" t="s">
        <v>34</v>
      </c>
      <c r="C11" s="11" t="s">
        <v>25</v>
      </c>
      <c r="D11" s="12">
        <v>0.05</v>
      </c>
    </row>
    <row r="12" spans="1:4" x14ac:dyDescent="0.25">
      <c r="A12" t="str">
        <f t="shared" si="0"/>
        <v>Moderado-FOFs</v>
      </c>
      <c r="B12" s="11" t="s">
        <v>34</v>
      </c>
      <c r="C12" s="11" t="s">
        <v>26</v>
      </c>
      <c r="D12" s="12">
        <v>0.1</v>
      </c>
    </row>
    <row r="13" spans="1:4" x14ac:dyDescent="0.25">
      <c r="A13" t="str">
        <f t="shared" si="0"/>
        <v>Moderado-DESENVOLVIMENTO</v>
      </c>
      <c r="B13" s="11" t="s">
        <v>34</v>
      </c>
      <c r="C13" s="11" t="s">
        <v>27</v>
      </c>
      <c r="D13" s="12">
        <v>0.1</v>
      </c>
    </row>
    <row r="14" spans="1:4" ht="15.75" thickBot="1" x14ac:dyDescent="0.3">
      <c r="A14" s="13" t="str">
        <f t="shared" si="0"/>
        <v>Moderado-HOTELARIAS</v>
      </c>
      <c r="B14" s="14" t="s">
        <v>34</v>
      </c>
      <c r="C14" s="14" t="s">
        <v>28</v>
      </c>
      <c r="D14" s="15">
        <v>0.1</v>
      </c>
    </row>
    <row r="15" spans="1:4" x14ac:dyDescent="0.25">
      <c r="A15" t="str">
        <f t="shared" si="0"/>
        <v>Agressivo-PAPEL</v>
      </c>
      <c r="B15" s="11" t="s">
        <v>21</v>
      </c>
      <c r="C15" s="11" t="s">
        <v>23</v>
      </c>
      <c r="D15" s="12">
        <v>0.5</v>
      </c>
    </row>
    <row r="16" spans="1:4" x14ac:dyDescent="0.25">
      <c r="A16" t="str">
        <f t="shared" si="0"/>
        <v>Agressivo-TIJOLO</v>
      </c>
      <c r="B16" s="11" t="s">
        <v>21</v>
      </c>
      <c r="C16" s="11" t="s">
        <v>24</v>
      </c>
      <c r="D16" s="12">
        <v>0.1</v>
      </c>
    </row>
    <row r="17" spans="1:4" x14ac:dyDescent="0.25">
      <c r="A17" t="str">
        <f t="shared" si="0"/>
        <v>Agressivo-HÍBRIDOS</v>
      </c>
      <c r="B17" s="11" t="s">
        <v>21</v>
      </c>
      <c r="C17" s="11" t="s">
        <v>25</v>
      </c>
      <c r="D17" s="12">
        <v>0.05</v>
      </c>
    </row>
    <row r="18" spans="1:4" x14ac:dyDescent="0.25">
      <c r="A18" t="str">
        <f t="shared" si="0"/>
        <v>Agressivo-FOFs</v>
      </c>
      <c r="B18" s="11" t="s">
        <v>21</v>
      </c>
      <c r="C18" s="11" t="s">
        <v>26</v>
      </c>
      <c r="D18" s="12">
        <v>0.05</v>
      </c>
    </row>
    <row r="19" spans="1:4" x14ac:dyDescent="0.25">
      <c r="A19" t="str">
        <f t="shared" si="0"/>
        <v>Agressivo-DESENVOLVIMENTO</v>
      </c>
      <c r="B19" s="11" t="s">
        <v>21</v>
      </c>
      <c r="C19" s="11" t="s">
        <v>27</v>
      </c>
      <c r="D19" s="12">
        <v>0.2</v>
      </c>
    </row>
    <row r="20" spans="1:4" x14ac:dyDescent="0.25">
      <c r="A20" t="str">
        <f t="shared" si="0"/>
        <v>Agressivo-HOTELARIAS</v>
      </c>
      <c r="B20" s="11" t="s">
        <v>21</v>
      </c>
      <c r="C20" s="11" t="s">
        <v>28</v>
      </c>
      <c r="D20" s="12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JF Investimentos</vt:lpstr>
      <vt:lpstr>Perfis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Juliao</cp:lastModifiedBy>
  <dcterms:created xsi:type="dcterms:W3CDTF">2015-06-05T18:19:34Z</dcterms:created>
  <dcterms:modified xsi:type="dcterms:W3CDTF">2026-02-10T19:43:11Z</dcterms:modified>
</cp:coreProperties>
</file>