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5 Sales Plan\"/>
    </mc:Choice>
  </mc:AlternateContent>
  <workbookProtection workbookAlgorithmName="SHA-512" workbookHashValue="dxbnBTnCP34dLBAUfESB3TNLTigpwnNFLOOIH1TUcNYvu7Fo2YNW4LSxl+Q4tWphqaP9FapXVxCA0KJ+SXCYag==" workbookSaltValue="xZkiGXepOXEQcyn73fd4Tw==" workbookSpinCount="100000" lockStructure="1"/>
  <bookViews>
    <workbookView xWindow="0" yWindow="0" windowWidth="10725" windowHeight="5220"/>
  </bookViews>
  <sheets>
    <sheet name="Succss Plan Form Data" sheetId="1" r:id="rId1"/>
    <sheet name="Success Plan Requirements" sheetId="2" r:id="rId2"/>
  </sheets>
  <definedNames>
    <definedName name="_xlnm._FilterDatabase" localSheetId="0" hidden="1">'Succss Plan Form Data'!#REF!</definedName>
    <definedName name="Z_72819129_BDA4_4EA1_9ABC_14E18FB50C0E_.wvu.FilterData" localSheetId="0" hidden="1">'Succss Plan Form Data'!#REF!</definedName>
  </definedNames>
  <calcPr calcId="152511"/>
  <customWorkbookViews>
    <customWorkbookView name="rbell - Personal View" guid="{72819129-BDA4-4EA1-9ABC-14E18FB50C0E}" mergeInterval="0" personalView="1" maximized="1" xWindow="-8" yWindow="-8" windowWidth="1296" windowHeight="7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/>
  <c r="E22" i="1" l="1"/>
  <c r="D22" i="1"/>
  <c r="C13" i="1"/>
  <c r="C15" i="1" l="1"/>
  <c r="C27" i="1" s="1"/>
  <c r="E14" i="1"/>
  <c r="D14" i="1"/>
  <c r="E10" i="1"/>
  <c r="E11" i="1"/>
  <c r="E12" i="1"/>
  <c r="E9" i="1"/>
  <c r="D10" i="1"/>
  <c r="D11" i="1"/>
  <c r="D12" i="1"/>
  <c r="D9" i="1"/>
  <c r="E21" i="1" l="1"/>
  <c r="E13" i="1"/>
  <c r="E15" i="1" s="1"/>
  <c r="D13" i="1"/>
  <c r="D15" i="1" s="1"/>
  <c r="E27" i="1" l="1"/>
  <c r="D21" i="1"/>
  <c r="D27" i="1" s="1"/>
  <c r="C18" i="1"/>
  <c r="C20" i="1" s="1"/>
  <c r="B35" i="1" s="1"/>
  <c r="C24" i="1" l="1"/>
  <c r="C23" i="1"/>
  <c r="E23" i="1" s="1"/>
  <c r="C25" i="1"/>
  <c r="E25" i="1" s="1"/>
  <c r="E18" i="1"/>
  <c r="E20" i="1" s="1"/>
  <c r="D18" i="1"/>
  <c r="D20" i="1" s="1"/>
  <c r="D23" i="1" l="1"/>
  <c r="E24" i="1"/>
  <c r="D24" i="1"/>
  <c r="C26" i="1"/>
  <c r="C28" i="1" s="1"/>
  <c r="D25" i="1"/>
  <c r="D26" i="1" l="1"/>
  <c r="D28" i="1" s="1"/>
  <c r="E26" i="1"/>
  <c r="E28" i="1" s="1"/>
</calcChain>
</file>

<file path=xl/sharedStrings.xml><?xml version="1.0" encoding="utf-8"?>
<sst xmlns="http://schemas.openxmlformats.org/spreadsheetml/2006/main" count="34" uniqueCount="31">
  <si>
    <t>Sales Statistics (Given)</t>
  </si>
  <si>
    <t>Closing Ratio</t>
  </si>
  <si>
    <t>Average Deal Size</t>
  </si>
  <si>
    <t>Monthly</t>
  </si>
  <si>
    <t>Quarterly</t>
  </si>
  <si>
    <t>Annual</t>
  </si>
  <si>
    <t>Other Savings (Kids Education, Investment Property etc.)</t>
  </si>
  <si>
    <t>Large Item Savings (Computer, Boat, Home Improvement etc.)</t>
  </si>
  <si>
    <t>Long Term Savings (Retirement)</t>
  </si>
  <si>
    <t>REQUIRED INCOME</t>
  </si>
  <si>
    <t>Cost of Living (Bills, Maint, Food,cloths, School, Entertain etc.)</t>
  </si>
  <si>
    <t>Taxes, Insurance (health/life/dentl), Medicare, SS… (Percentage)</t>
  </si>
  <si>
    <t>TOTAL INCOME REQUIREMENT</t>
  </si>
  <si>
    <t>SubTotal (Take Home Income Required)</t>
  </si>
  <si>
    <t>Instructions:</t>
  </si>
  <si>
    <t>Start in the Cell to The Right of the Red Dot, Tab Through and Fill Out as You Go</t>
  </si>
  <si>
    <t>Match "Actual Income" to "Required Income" using "Appointments Required" number (as closely as possible)</t>
  </si>
  <si>
    <t>Monthly Quota</t>
  </si>
  <si>
    <t>Commissions</t>
  </si>
  <si>
    <t>Actual Compensation</t>
  </si>
  <si>
    <t>Base Salary</t>
  </si>
  <si>
    <t>Auto Allowance</t>
  </si>
  <si>
    <t>% of Compensation to Revenue</t>
  </si>
  <si>
    <t>Percentage of Quota</t>
  </si>
  <si>
    <t>Annual Bonus Compensation</t>
  </si>
  <si>
    <t>Monthly Bonus Compensation</t>
  </si>
  <si>
    <t>Actual Sales</t>
  </si>
  <si>
    <t>2015 COMP PLAN CALCULATOR</t>
  </si>
  <si>
    <t>Total Income Requirement Covered By Base Salary</t>
  </si>
  <si>
    <t>Appointments Required per Month (New Opportunities)</t>
  </si>
  <si>
    <t>2015 Sales Plan Income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</si>
</sst>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0"/>
      <name val="Calibri"/>
      <family val="2"/>
      <scheme val="minor"/>
    </font>
    <font>
      <b/>
      <u/>
      <sz val="2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Fill="1" applyBorder="1"/>
    <xf numFmtId="44" fontId="2" fillId="0" borderId="0" xfId="1" applyFont="1" applyFill="1" applyBorder="1"/>
    <xf numFmtId="0" fontId="0" fillId="0" borderId="0" xfId="0" applyFill="1" applyBorder="1"/>
    <xf numFmtId="0" fontId="0" fillId="0" borderId="0" xfId="0" applyBorder="1"/>
    <xf numFmtId="0" fontId="6" fillId="7" borderId="0" xfId="0" applyFont="1" applyFill="1" applyBorder="1" applyAlignment="1" applyProtection="1">
      <alignment horizontal="left"/>
      <protection hidden="1"/>
    </xf>
    <xf numFmtId="0" fontId="7" fillId="7" borderId="0" xfId="0" applyFont="1" applyFill="1" applyBorder="1" applyAlignment="1" applyProtection="1">
      <alignment horizontal="center"/>
      <protection hidden="1"/>
    </xf>
    <xf numFmtId="0" fontId="6" fillId="7" borderId="0" xfId="0" applyFont="1" applyFill="1" applyBorder="1"/>
    <xf numFmtId="44" fontId="6" fillId="7" borderId="0" xfId="1" applyNumberFormat="1" applyFont="1" applyFill="1" applyBorder="1"/>
    <xf numFmtId="0" fontId="4" fillId="5" borderId="0" xfId="0" applyFont="1" applyFill="1" applyBorder="1"/>
    <xf numFmtId="10" fontId="4" fillId="4" borderId="0" xfId="2" applyNumberFormat="1" applyFont="1" applyFill="1" applyBorder="1" applyProtection="1">
      <protection locked="0"/>
    </xf>
    <xf numFmtId="44" fontId="4" fillId="4" borderId="0" xfId="1" applyFont="1" applyFill="1" applyBorder="1" applyProtection="1">
      <protection locked="0"/>
    </xf>
    <xf numFmtId="44" fontId="6" fillId="0" borderId="0" xfId="1" applyFont="1" applyFill="1" applyBorder="1"/>
    <xf numFmtId="44" fontId="2" fillId="3" borderId="0" xfId="1" applyFont="1" applyFill="1" applyBorder="1" applyProtection="1">
      <protection locked="0"/>
    </xf>
    <xf numFmtId="10" fontId="2" fillId="3" borderId="0" xfId="2" applyNumberFormat="1" applyFont="1" applyFill="1" applyBorder="1" applyProtection="1">
      <protection locked="0"/>
    </xf>
    <xf numFmtId="0" fontId="4" fillId="0" borderId="0" xfId="0" applyFont="1" applyBorder="1"/>
    <xf numFmtId="0" fontId="0" fillId="0" borderId="0" xfId="0" applyBorder="1" applyProtection="1"/>
    <xf numFmtId="0" fontId="5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center"/>
    </xf>
    <xf numFmtId="0" fontId="0" fillId="0" borderId="0" xfId="0" applyBorder="1" applyAlignment="1" applyProtection="1"/>
    <xf numFmtId="0" fontId="2" fillId="8" borderId="0" xfId="0" applyFont="1" applyFill="1" applyBorder="1" applyProtection="1">
      <protection hidden="1"/>
    </xf>
    <xf numFmtId="0" fontId="6" fillId="7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44" fontId="6" fillId="7" borderId="0" xfId="1" applyFont="1" applyFill="1" applyBorder="1" applyProtection="1">
      <protection hidden="1"/>
    </xf>
    <xf numFmtId="44" fontId="8" fillId="2" borderId="0" xfId="1" applyFont="1" applyFill="1" applyBorder="1" applyProtection="1">
      <protection hidden="1"/>
    </xf>
    <xf numFmtId="10" fontId="8" fillId="2" borderId="0" xfId="2" applyNumberFormat="1" applyFont="1" applyFill="1" applyBorder="1" applyProtection="1">
      <protection hidden="1"/>
    </xf>
    <xf numFmtId="0" fontId="6" fillId="0" borderId="0" xfId="0" applyFont="1" applyFill="1" applyBorder="1" applyProtection="1">
      <protection hidden="1"/>
    </xf>
    <xf numFmtId="44" fontId="6" fillId="0" borderId="0" xfId="1" applyNumberFormat="1" applyFont="1" applyFill="1" applyBorder="1" applyProtection="1">
      <protection hidden="1"/>
    </xf>
    <xf numFmtId="44" fontId="6" fillId="0" borderId="0" xfId="1" applyFont="1" applyFill="1" applyBorder="1" applyProtection="1">
      <protection hidden="1"/>
    </xf>
    <xf numFmtId="0" fontId="9" fillId="0" borderId="0" xfId="0" applyFont="1" applyFill="1" applyBorder="1"/>
    <xf numFmtId="44" fontId="6" fillId="7" borderId="0" xfId="1" applyFont="1" applyFill="1" applyBorder="1"/>
    <xf numFmtId="0" fontId="11" fillId="0" borderId="0" xfId="0" applyFont="1" applyFill="1" applyBorder="1"/>
    <xf numFmtId="0" fontId="12" fillId="8" borderId="0" xfId="0" applyFont="1" applyFill="1" applyBorder="1"/>
    <xf numFmtId="44" fontId="12" fillId="8" borderId="0" xfId="1" applyFont="1" applyFill="1" applyBorder="1"/>
    <xf numFmtId="9" fontId="12" fillId="3" borderId="0" xfId="1" applyNumberFormat="1" applyFont="1" applyFill="1" applyBorder="1" applyProtection="1">
      <protection locked="0"/>
    </xf>
    <xf numFmtId="9" fontId="12" fillId="8" borderId="0" xfId="1" applyNumberFormat="1" applyFont="1" applyFill="1" applyBorder="1"/>
    <xf numFmtId="44" fontId="12" fillId="3" borderId="0" xfId="1" applyFont="1" applyFill="1" applyBorder="1" applyProtection="1">
      <protection locked="0"/>
    </xf>
    <xf numFmtId="10" fontId="12" fillId="8" borderId="0" xfId="1" applyNumberFormat="1" applyFont="1" applyFill="1" applyBorder="1"/>
    <xf numFmtId="0" fontId="14" fillId="0" borderId="0" xfId="0" applyFont="1" applyBorder="1"/>
    <xf numFmtId="0" fontId="6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1" fontId="15" fillId="4" borderId="0" xfId="0" applyNumberFormat="1" applyFont="1" applyFill="1" applyBorder="1" applyAlignment="1" applyProtection="1">
      <alignment horizontal="center"/>
    </xf>
    <xf numFmtId="0" fontId="10" fillId="9" borderId="0" xfId="0" applyFont="1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13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4124325</xdr:colOff>
      <xdr:row>8</xdr:row>
      <xdr:rowOff>44449</xdr:rowOff>
    </xdr:from>
    <xdr:to>
      <xdr:col>1</xdr:col>
      <xdr:colOff>4219575</xdr:colOff>
      <xdr:row>8</xdr:row>
      <xdr:rowOff>152400</xdr:rowOff>
    </xdr:to>
    <xdr:sp macro="" textlink="">
      <xdr:nvSpPr>
        <xdr:cNvPr id="3" name="Flowchart: Connector 2"/>
        <xdr:cNvSpPr/>
      </xdr:nvSpPr>
      <xdr:spPr>
        <a:xfrm>
          <a:off x="4486275" y="1692274"/>
          <a:ext cx="95250" cy="107951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47624</xdr:colOff>
      <xdr:row>1</xdr:row>
      <xdr:rowOff>28575</xdr:rowOff>
    </xdr:from>
    <xdr:to>
      <xdr:col>1</xdr:col>
      <xdr:colOff>723900</xdr:colOff>
      <xdr:row>1</xdr:row>
      <xdr:rowOff>581755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" y="114300"/>
          <a:ext cx="676276" cy="553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6"/>
  <sheetViews>
    <sheetView showGridLines="0" showRowColHeaders="0" tabSelected="1" zoomScaleNormal="100" workbookViewId="0">
      <selection activeCell="C9" sqref="C9"/>
    </sheetView>
  </sheetViews>
  <sheetFormatPr defaultRowHeight="15" x14ac:dyDescent="0.25"/>
  <cols>
    <col min="1" max="1" width="5.42578125" style="4" customWidth="1"/>
    <col min="2" max="2" width="64.140625" style="4" customWidth="1"/>
    <col min="3" max="3" width="21.42578125" style="4" customWidth="1"/>
    <col min="4" max="4" width="20.7109375" style="4" customWidth="1"/>
    <col min="5" max="5" width="20.85546875" style="4" customWidth="1"/>
    <col min="6" max="16384" width="9.140625" style="4"/>
  </cols>
  <sheetData>
    <row r="1" spans="2:5" ht="6.75" customHeight="1" x14ac:dyDescent="0.25"/>
    <row r="2" spans="2:5" ht="48.75" customHeight="1" x14ac:dyDescent="0.5">
      <c r="B2" s="43" t="s">
        <v>30</v>
      </c>
      <c r="C2" s="43"/>
      <c r="D2" s="43"/>
      <c r="E2" s="43"/>
    </row>
    <row r="3" spans="2:5" ht="3.75" customHeight="1" x14ac:dyDescent="0.5">
      <c r="B3" s="45"/>
      <c r="C3" s="45"/>
      <c r="D3" s="45"/>
      <c r="E3" s="45"/>
    </row>
    <row r="4" spans="2:5" ht="17.25" customHeight="1" x14ac:dyDescent="0.5">
      <c r="B4" s="17" t="s">
        <v>14</v>
      </c>
      <c r="C4" s="18"/>
      <c r="D4" s="18"/>
      <c r="E4" s="18"/>
    </row>
    <row r="5" spans="2:5" x14ac:dyDescent="0.25">
      <c r="B5" s="44" t="s">
        <v>15</v>
      </c>
      <c r="C5" s="44"/>
      <c r="D5" s="44"/>
      <c r="E5" s="44"/>
    </row>
    <row r="6" spans="2:5" x14ac:dyDescent="0.25">
      <c r="B6" s="44" t="s">
        <v>16</v>
      </c>
      <c r="C6" s="44"/>
      <c r="D6" s="44"/>
      <c r="E6" s="44"/>
    </row>
    <row r="7" spans="2:5" ht="6.95" customHeight="1" x14ac:dyDescent="0.25">
      <c r="B7" s="19"/>
      <c r="C7" s="16"/>
      <c r="D7" s="16"/>
      <c r="E7" s="16"/>
    </row>
    <row r="8" spans="2:5" ht="16.5" customHeight="1" x14ac:dyDescent="0.3">
      <c r="B8" s="5" t="s">
        <v>9</v>
      </c>
      <c r="C8" s="6" t="s">
        <v>3</v>
      </c>
      <c r="D8" s="6" t="s">
        <v>4</v>
      </c>
      <c r="E8" s="6" t="s">
        <v>5</v>
      </c>
    </row>
    <row r="9" spans="2:5" ht="15" customHeight="1" x14ac:dyDescent="0.25">
      <c r="B9" s="20" t="s">
        <v>10</v>
      </c>
      <c r="C9" s="13">
        <v>3500</v>
      </c>
      <c r="D9" s="24">
        <f>SUM(C9*3)</f>
        <v>10500</v>
      </c>
      <c r="E9" s="24">
        <f>SUM(C9*12)</f>
        <v>42000</v>
      </c>
    </row>
    <row r="10" spans="2:5" ht="15" customHeight="1" x14ac:dyDescent="0.25">
      <c r="B10" s="20" t="s">
        <v>8</v>
      </c>
      <c r="C10" s="13">
        <v>200</v>
      </c>
      <c r="D10" s="24">
        <f t="shared" ref="D10:D12" si="0">SUM(C10*3)</f>
        <v>600</v>
      </c>
      <c r="E10" s="24">
        <f t="shared" ref="E10:E12" si="1">SUM(C10*12)</f>
        <v>2400</v>
      </c>
    </row>
    <row r="11" spans="2:5" ht="15" customHeight="1" x14ac:dyDescent="0.25">
      <c r="B11" s="20" t="s">
        <v>6</v>
      </c>
      <c r="C11" s="13">
        <v>200</v>
      </c>
      <c r="D11" s="24">
        <f t="shared" si="0"/>
        <v>600</v>
      </c>
      <c r="E11" s="24">
        <f t="shared" si="1"/>
        <v>2400</v>
      </c>
    </row>
    <row r="12" spans="2:5" ht="15" customHeight="1" x14ac:dyDescent="0.25">
      <c r="B12" s="20" t="s">
        <v>7</v>
      </c>
      <c r="C12" s="13">
        <v>200</v>
      </c>
      <c r="D12" s="24">
        <f t="shared" si="0"/>
        <v>600</v>
      </c>
      <c r="E12" s="24">
        <f t="shared" si="1"/>
        <v>2400</v>
      </c>
    </row>
    <row r="13" spans="2:5" ht="18" customHeight="1" x14ac:dyDescent="0.3">
      <c r="B13" s="21" t="s">
        <v>13</v>
      </c>
      <c r="C13" s="23">
        <f>SUM(C9:C12)</f>
        <v>4100</v>
      </c>
      <c r="D13" s="23">
        <f>SUM(D9:D12)</f>
        <v>12300</v>
      </c>
      <c r="E13" s="23">
        <f>SUM(E9:E12)</f>
        <v>49200</v>
      </c>
    </row>
    <row r="14" spans="2:5" s="15" customFormat="1" ht="15" customHeight="1" x14ac:dyDescent="0.25">
      <c r="B14" s="22" t="s">
        <v>11</v>
      </c>
      <c r="C14" s="14">
        <v>0.3</v>
      </c>
      <c r="D14" s="25">
        <f>SUM(C14)</f>
        <v>0.3</v>
      </c>
      <c r="E14" s="25">
        <f>SUM(C14)</f>
        <v>0.3</v>
      </c>
    </row>
    <row r="15" spans="2:5" ht="18" customHeight="1" x14ac:dyDescent="0.3">
      <c r="B15" s="7" t="s">
        <v>12</v>
      </c>
      <c r="C15" s="8">
        <f>SUM(C14*C13)+C13</f>
        <v>5330</v>
      </c>
      <c r="D15" s="23">
        <f>SUM(D14*D13)+D13</f>
        <v>15990</v>
      </c>
      <c r="E15" s="23">
        <f>SUM(E14*E13)+E13</f>
        <v>63960</v>
      </c>
    </row>
    <row r="16" spans="2:5" ht="6.95" customHeight="1" x14ac:dyDescent="0.3">
      <c r="B16" s="26"/>
      <c r="C16" s="27"/>
      <c r="D16" s="28"/>
      <c r="E16" s="12"/>
    </row>
    <row r="17" spans="2:5" s="41" customFormat="1" ht="19.5" customHeight="1" x14ac:dyDescent="0.25">
      <c r="B17" s="39" t="s">
        <v>27</v>
      </c>
      <c r="C17" s="40" t="s">
        <v>3</v>
      </c>
      <c r="D17" s="40" t="s">
        <v>4</v>
      </c>
      <c r="E17" s="40" t="s">
        <v>5</v>
      </c>
    </row>
    <row r="18" spans="2:5" s="31" customFormat="1" ht="15" customHeight="1" x14ac:dyDescent="0.3">
      <c r="B18" s="32" t="s">
        <v>17</v>
      </c>
      <c r="C18" s="33">
        <f>(C21*12)*1.6666666667</f>
        <v>70000.000001399996</v>
      </c>
      <c r="D18" s="33">
        <f>C18*3</f>
        <v>210000.00000419997</v>
      </c>
      <c r="E18" s="33">
        <f>C18*12</f>
        <v>840000.0000167999</v>
      </c>
    </row>
    <row r="19" spans="2:5" s="31" customFormat="1" ht="15" customHeight="1" x14ac:dyDescent="0.3">
      <c r="B19" s="32" t="s">
        <v>23</v>
      </c>
      <c r="C19" s="34">
        <v>1</v>
      </c>
      <c r="D19" s="35">
        <f>C19</f>
        <v>1</v>
      </c>
      <c r="E19" s="35">
        <f>C19</f>
        <v>1</v>
      </c>
    </row>
    <row r="20" spans="2:5" s="31" customFormat="1" ht="15" customHeight="1" x14ac:dyDescent="0.3">
      <c r="B20" s="32" t="s">
        <v>26</v>
      </c>
      <c r="C20" s="33">
        <f>C18*$C$19</f>
        <v>70000.000001399996</v>
      </c>
      <c r="D20" s="33">
        <f>D18*$C$19</f>
        <v>210000.00000419997</v>
      </c>
      <c r="E20" s="33">
        <f>E18*$C$19</f>
        <v>840000.0000167999</v>
      </c>
    </row>
    <row r="21" spans="2:5" s="31" customFormat="1" ht="15" customHeight="1" x14ac:dyDescent="0.3">
      <c r="B21" s="32" t="s">
        <v>20</v>
      </c>
      <c r="C21" s="36">
        <v>3500</v>
      </c>
      <c r="D21" s="33">
        <f>C21*3</f>
        <v>10500</v>
      </c>
      <c r="E21" s="33">
        <f>C21*12</f>
        <v>42000</v>
      </c>
    </row>
    <row r="22" spans="2:5" s="31" customFormat="1" ht="15" customHeight="1" x14ac:dyDescent="0.3">
      <c r="B22" s="32" t="s">
        <v>21</v>
      </c>
      <c r="C22" s="33">
        <v>500</v>
      </c>
      <c r="D22" s="33">
        <f>C22*3</f>
        <v>1500</v>
      </c>
      <c r="E22" s="33">
        <f>C22*12</f>
        <v>6000</v>
      </c>
    </row>
    <row r="23" spans="2:5" s="31" customFormat="1" ht="15" customHeight="1" x14ac:dyDescent="0.3">
      <c r="B23" s="32" t="s">
        <v>25</v>
      </c>
      <c r="C23" s="33">
        <f>IF(C19&gt;2,(C$18*0.02)+((C$18*C19)-C$18)*0.04,IF(C19&gt;1.5,(C$18*0.02)+((C$18*C19)-C$18)*0.035,IF(C19&gt;1.25,(C$18*0.02)+((C$18*C19)-C$18)*0.03,IF(C19&gt;1.25,(C$18*0.02)+((C$18*C19)-C$18)*0.025,IF(C19&gt;1,(C$18*0.02)+((C$18*C19)-C$18)*0.025,IF(C19=1,C20*0.02,0))))))</f>
        <v>1400.0000000279999</v>
      </c>
      <c r="D23" s="33">
        <f t="shared" ref="D23:D26" si="2">C23*3</f>
        <v>4200.000000084</v>
      </c>
      <c r="E23" s="33">
        <f t="shared" ref="E23:E26" si="3">C23*12</f>
        <v>16800.000000336</v>
      </c>
    </row>
    <row r="24" spans="2:5" s="31" customFormat="1" ht="15" customHeight="1" x14ac:dyDescent="0.3">
      <c r="B24" s="32" t="s">
        <v>24</v>
      </c>
      <c r="C24" s="33">
        <f>IF(C19&gt;2,(C$18*0.005)+((C$18*C19)-C$18)*0.015,IF(C19&gt;1.5,(C$18*0.02)+((C$18*C19)-C$18)*0.01,IF(C19&gt;1.25,(C$18*0.005)+((C$18*C19)-C$18)*0.0075,IF(C19&gt;1.25,(C$18*0.005)+((C$18*C19)-C$18)*0.005,IF(C19&gt;1,(C$18*0.005)+((C$18*C19)-C$18)*0.005,IF(C19=1,C20*0.005,0))))))</f>
        <v>350.00000000699998</v>
      </c>
      <c r="D24" s="33">
        <f t="shared" ref="D24" si="4">C24*3</f>
        <v>1050.000000021</v>
      </c>
      <c r="E24" s="33">
        <f t="shared" ref="E24" si="5">C24*12</f>
        <v>4200.000000084</v>
      </c>
    </row>
    <row r="25" spans="2:5" s="31" customFormat="1" ht="15" customHeight="1" x14ac:dyDescent="0.3">
      <c r="B25" s="32" t="s">
        <v>18</v>
      </c>
      <c r="C25" s="33">
        <f>C20*0.03</f>
        <v>2100.000000042</v>
      </c>
      <c r="D25" s="33">
        <f t="shared" si="2"/>
        <v>6300.0000001259996</v>
      </c>
      <c r="E25" s="33">
        <f t="shared" si="3"/>
        <v>25200.000000503998</v>
      </c>
    </row>
    <row r="26" spans="2:5" s="29" customFormat="1" ht="17.25" customHeight="1" x14ac:dyDescent="0.3">
      <c r="B26" s="7" t="s">
        <v>19</v>
      </c>
      <c r="C26" s="30">
        <f>SUM(C21:C25)</f>
        <v>7850.0000000769996</v>
      </c>
      <c r="D26" s="30">
        <f t="shared" si="2"/>
        <v>23550.000000230997</v>
      </c>
      <c r="E26" s="30">
        <f t="shared" si="3"/>
        <v>94200.000000923988</v>
      </c>
    </row>
    <row r="27" spans="2:5" s="31" customFormat="1" ht="17.25" customHeight="1" x14ac:dyDescent="0.3">
      <c r="B27" s="32" t="s">
        <v>28</v>
      </c>
      <c r="C27" s="35">
        <f>C21/C15</f>
        <v>0.65666041275797371</v>
      </c>
      <c r="D27" s="35">
        <f>D21/D15</f>
        <v>0.65666041275797371</v>
      </c>
      <c r="E27" s="35">
        <f>E21/E15</f>
        <v>0.65666041275797371</v>
      </c>
    </row>
    <row r="28" spans="2:5" s="31" customFormat="1" ht="15.75" customHeight="1" x14ac:dyDescent="0.3">
      <c r="B28" s="32" t="s">
        <v>22</v>
      </c>
      <c r="C28" s="37">
        <f>C26/C20</f>
        <v>0.11214285714171429</v>
      </c>
      <c r="D28" s="37">
        <f t="shared" ref="D28:E28" si="6">D26/D20</f>
        <v>0.11214285714171429</v>
      </c>
      <c r="E28" s="37">
        <f t="shared" si="6"/>
        <v>0.11214285714171429</v>
      </c>
    </row>
    <row r="29" spans="2:5" s="3" customFormat="1" ht="6.95" customHeight="1" x14ac:dyDescent="0.25">
      <c r="B29" s="1"/>
      <c r="C29" s="2"/>
      <c r="D29" s="2"/>
      <c r="E29" s="2"/>
    </row>
    <row r="30" spans="2:5" ht="18" customHeight="1" x14ac:dyDescent="0.3">
      <c r="B30" s="47" t="s">
        <v>0</v>
      </c>
      <c r="C30" s="47"/>
      <c r="D30" s="47"/>
      <c r="E30" s="47"/>
    </row>
    <row r="31" spans="2:5" ht="15.75" x14ac:dyDescent="0.25">
      <c r="B31" s="9" t="s">
        <v>1</v>
      </c>
      <c r="C31" s="10">
        <v>0.2</v>
      </c>
    </row>
    <row r="32" spans="2:5" ht="15.75" x14ac:dyDescent="0.25">
      <c r="B32" s="9" t="s">
        <v>2</v>
      </c>
      <c r="C32" s="11">
        <v>30000</v>
      </c>
    </row>
    <row r="33" spans="2:5" s="3" customFormat="1" ht="6.95" customHeight="1" x14ac:dyDescent="0.25">
      <c r="B33" s="1"/>
      <c r="C33" s="2"/>
      <c r="D33" s="2"/>
      <c r="E33" s="2"/>
    </row>
    <row r="34" spans="2:5" s="38" customFormat="1" ht="25.5" customHeight="1" x14ac:dyDescent="0.4">
      <c r="B34" s="46" t="s">
        <v>29</v>
      </c>
      <c r="C34" s="46"/>
      <c r="D34" s="46"/>
      <c r="E34" s="46"/>
    </row>
    <row r="35" spans="2:5" s="38" customFormat="1" ht="24.75" customHeight="1" x14ac:dyDescent="0.4">
      <c r="B35" s="42">
        <f>ROUNDUP((C20/C31)/C32,0)</f>
        <v>12</v>
      </c>
      <c r="C35" s="42"/>
      <c r="D35" s="42"/>
      <c r="E35" s="42"/>
    </row>
    <row r="36" spans="2:5" ht="9" customHeight="1" x14ac:dyDescent="0.25"/>
  </sheetData>
  <sheetProtection algorithmName="SHA-512" hashValue="MjFLKffQg6l2CGXxd89YlArKpN3Jwy/utiSOK7/i/FUp7+aROfXgnIuDfCjBl28JnS2YRukYnM4guhTIu4cftg==" saltValue="f0ljO+s4UU6ReLI7f2PYCg==" spinCount="100000" sheet="1" objects="1" scenarios="1" selectLockedCells="1"/>
  <customSheetViews>
    <customSheetView guid="{72819129-BDA4-4EA1-9ABC-14E18FB50C0E}" showGridLines="0">
      <selection activeCell="B36" sqref="B36:E36"/>
      <pageMargins left="0.25" right="0.25" top="0.5" bottom="0.5" header="0.3" footer="0.3"/>
      <pageSetup orientation="landscape" r:id="rId1"/>
    </customSheetView>
  </customSheetViews>
  <mergeCells count="7">
    <mergeCell ref="B35:E35"/>
    <mergeCell ref="B2:E2"/>
    <mergeCell ref="B6:E6"/>
    <mergeCell ref="B3:E3"/>
    <mergeCell ref="B5:E5"/>
    <mergeCell ref="B34:E34"/>
    <mergeCell ref="B30:E30"/>
  </mergeCells>
  <dataValidations count="1">
    <dataValidation type="decimal" allowBlank="1" showInputMessage="1" showErrorMessage="1" sqref="C19">
      <formula1>0.1</formula1>
      <formula2>10</formula2>
    </dataValidation>
  </dataValidations>
  <pageMargins left="0.25" right="0.25" top="0.5" bottom="0.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4" sqref="I14"/>
    </sheetView>
  </sheetViews>
  <sheetFormatPr defaultRowHeight="15" x14ac:dyDescent="0.25"/>
  <sheetData/>
  <customSheetViews>
    <customSheetView guid="{72819129-BDA4-4EA1-9ABC-14E18FB50C0E}">
      <selection activeCell="I14" sqref="I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Succss Plan Form Data</vt:lpstr>
      <vt:lpstr>Success Plan Requirements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Young</dc:creator>
  <cp:lastModifiedBy>rbell</cp:lastModifiedBy>
  <cp:lastPrinted>2015-01-03T22:25:32Z</cp:lastPrinted>
  <dcterms:created xsi:type="dcterms:W3CDTF">2014-12-30T15:11:27Z</dcterms:created>
  <dcterms:modified xsi:type="dcterms:W3CDTF">2015-01-03T23:39:59Z</dcterms:modified>
</cp:coreProperties>
</file>