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6 - Dosages\Protocoles\Chlorure de sodium par étalonnage\"/>
    </mc:Choice>
  </mc:AlternateContent>
  <xr:revisionPtr revIDLastSave="0" documentId="13_ncr:1_{80E9381B-BD34-46D0-B3B2-E46D2ED3395A}" xr6:coauthVersionLast="44" xr6:coauthVersionMax="44" xr10:uidLastSave="{00000000-0000-0000-0000-000000000000}"/>
  <bookViews>
    <workbookView xWindow="-120" yWindow="-120" windowWidth="20730" windowHeight="11160" xr2:uid="{A7B34983-2067-4FB0-82C0-4C20B5D215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5" i="1"/>
  <c r="F14" i="1" l="1"/>
  <c r="F13" i="1"/>
  <c r="E15" i="1"/>
  <c r="E9" i="1" l="1"/>
  <c r="E12" i="1" l="1"/>
  <c r="E17" i="1" s="1"/>
  <c r="F9" i="1"/>
  <c r="F12" i="1" s="1"/>
</calcChain>
</file>

<file path=xl/sharedStrings.xml><?xml version="1.0" encoding="utf-8"?>
<sst xmlns="http://schemas.openxmlformats.org/spreadsheetml/2006/main" count="26" uniqueCount="22">
  <si>
    <t>A</t>
  </si>
  <si>
    <t>(mS.L)/(cm.mol)</t>
  </si>
  <si>
    <t>Valeur</t>
  </si>
  <si>
    <t>Incertitude</t>
  </si>
  <si>
    <t>B</t>
  </si>
  <si>
    <t>mS/cm</t>
  </si>
  <si>
    <t>Modèle</t>
  </si>
  <si>
    <t>Valeur de conductivité mesurée</t>
  </si>
  <si>
    <t>mol/L</t>
  </si>
  <si>
    <t>Concentration molaire</t>
  </si>
  <si>
    <t>Concentration massique</t>
  </si>
  <si>
    <t>g/L</t>
  </si>
  <si>
    <t>Masse molaire</t>
  </si>
  <si>
    <t>g/mol</t>
  </si>
  <si>
    <t>ETALONNAGE</t>
  </si>
  <si>
    <t>ECHANTILLON</t>
  </si>
  <si>
    <t>COMMERCIAL</t>
  </si>
  <si>
    <t>Facteur de dilution</t>
  </si>
  <si>
    <t>Volume pipette</t>
  </si>
  <si>
    <t>mL</t>
  </si>
  <si>
    <t>Volume fiole</t>
  </si>
  <si>
    <t>Tu ne peux et ne dois modifier que les cases grisées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</si>
</sst>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0" borderId="0" xfId="0" applyAlignment="1">
      <alignment horizontal="center" textRotation="45"/>
    </xf>
    <xf numFmtId="0" fontId="0" fillId="0" borderId="0" xfId="0" applyFill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7</xdr:row>
      <xdr:rowOff>33337</xdr:rowOff>
    </xdr:from>
    <xdr:ext cx="26733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18F3F78-3660-42D3-90D7-290D7B06CB27}"/>
                </a:ext>
              </a:extLst>
            </xdr:cNvPr>
            <xdr:cNvSpPr txBox="1"/>
          </xdr:nvSpPr>
          <xdr:spPr>
            <a:xfrm>
              <a:off x="6143625" y="1376362"/>
              <a:ext cx="2673361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18F3F78-3660-42D3-90D7-290D7B06CB27}"/>
                </a:ext>
              </a:extLst>
            </xdr:cNvPr>
            <xdr:cNvSpPr txBox="1"/>
          </xdr:nvSpPr>
          <xdr:spPr>
            <a:xfrm>
              <a:off x="6143625" y="1376362"/>
              <a:ext cx="2673361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Δ𝑐_𝑚𝑜𝑙=𝑐_𝑚𝑜𝑙× √((Δ𝜎/𝜎)^2+(Δ𝐴/𝐴)^2+(Δ𝐵/𝐵)^2 )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714375</xdr:colOff>
      <xdr:row>11</xdr:row>
      <xdr:rowOff>14287</xdr:rowOff>
    </xdr:from>
    <xdr:ext cx="1206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2B8D3CE-BC94-44DF-B2F3-51D0B1211F51}"/>
                </a:ext>
              </a:extLst>
            </xdr:cNvPr>
            <xdr:cNvSpPr txBox="1"/>
          </xdr:nvSpPr>
          <xdr:spPr>
            <a:xfrm>
              <a:off x="6143625" y="2119312"/>
              <a:ext cx="120616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𝑚𝑎𝑠</m:t>
                        </m:r>
                      </m:sub>
                    </m:sSub>
                    <m:r>
                      <a:rPr lang="fr-FR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M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2B8D3CE-BC94-44DF-B2F3-51D0B1211F51}"/>
                </a:ext>
              </a:extLst>
            </xdr:cNvPr>
            <xdr:cNvSpPr txBox="1"/>
          </xdr:nvSpPr>
          <xdr:spPr>
            <a:xfrm>
              <a:off x="6143625" y="2119312"/>
              <a:ext cx="120616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Δ𝑐_𝑚𝑎𝑠=M×Δ𝑐_𝑚𝑜𝑙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685800</xdr:colOff>
      <xdr:row>16</xdr:row>
      <xdr:rowOff>176212</xdr:rowOff>
    </xdr:from>
    <xdr:ext cx="218906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2DBF7A3-34DC-4D78-8165-2B5CFAF4759C}"/>
                </a:ext>
              </a:extLst>
            </xdr:cNvPr>
            <xdr:cNvSpPr txBox="1"/>
          </xdr:nvSpPr>
          <xdr:spPr>
            <a:xfrm>
              <a:off x="6115050" y="3233737"/>
              <a:ext cx="2189061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𝑓𝑖𝑛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𝑓𝑖𝑛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num>
                                  <m:den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𝑚𝑜𝑙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𝑚𝑜𝑙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12DBF7A3-34DC-4D78-8165-2B5CFAF4759C}"/>
                </a:ext>
              </a:extLst>
            </xdr:cNvPr>
            <xdr:cNvSpPr txBox="1"/>
          </xdr:nvSpPr>
          <xdr:spPr>
            <a:xfrm>
              <a:off x="6115050" y="3233737"/>
              <a:ext cx="2189061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Δ𝑐_𝑓𝑖𝑛=𝑐_𝑓𝑖𝑛× √((Δ𝑓/𝑓)^2+((Δ𝑐_𝑚𝑜𝑙)/𝑐_𝑚𝑜𝑙 )^2 )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17</xdr:row>
      <xdr:rowOff>109537</xdr:rowOff>
    </xdr:from>
    <xdr:ext cx="786626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B5092570-7C86-460E-B108-3372E8D2F294}"/>
                </a:ext>
              </a:extLst>
            </xdr:cNvPr>
            <xdr:cNvSpPr txBox="1"/>
          </xdr:nvSpPr>
          <xdr:spPr>
            <a:xfrm>
              <a:off x="8582025" y="3357562"/>
              <a:ext cx="786626" cy="1831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𝑓𝑖𝑛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𝑓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𝑚𝑜𝑙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B5092570-7C86-460E-B108-3372E8D2F294}"/>
                </a:ext>
              </a:extLst>
            </xdr:cNvPr>
            <xdr:cNvSpPr txBox="1"/>
          </xdr:nvSpPr>
          <xdr:spPr>
            <a:xfrm>
              <a:off x="8582025" y="3357562"/>
              <a:ext cx="786626" cy="1831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𝑐_𝑓𝑖𝑛=𝑓𝑐_𝑚𝑜𝑙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714375</xdr:colOff>
      <xdr:row>12</xdr:row>
      <xdr:rowOff>147637</xdr:rowOff>
    </xdr:from>
    <xdr:ext cx="235436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7B7A244C-5EFF-40F7-B823-D872ABA39088}"/>
                </a:ext>
              </a:extLst>
            </xdr:cNvPr>
            <xdr:cNvSpPr txBox="1"/>
          </xdr:nvSpPr>
          <xdr:spPr>
            <a:xfrm>
              <a:off x="6143625" y="2443162"/>
              <a:ext cx="2354362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𝑝𝑖𝑝𝑒𝑡𝑡𝑒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𝑝𝑖𝑝𝑒𝑡𝑡𝑒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𝑓𝑖𝑜𝑙𝑒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𝑓𝑖𝑜𝑙𝑒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7B7A244C-5EFF-40F7-B823-D872ABA39088}"/>
                </a:ext>
              </a:extLst>
            </xdr:cNvPr>
            <xdr:cNvSpPr txBox="1"/>
          </xdr:nvSpPr>
          <xdr:spPr>
            <a:xfrm>
              <a:off x="6143625" y="2443162"/>
              <a:ext cx="2354362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Δ𝑓=𝑓× √(((Δ𝑉_𝑝𝑖𝑝𝑒𝑡𝑡𝑒)/𝑉_𝑝𝑖𝑝𝑒𝑡𝑡𝑒 )^2+ ((Δ𝑉_𝑓𝑖𝑜𝑙𝑒)/𝑉_𝑓𝑖𝑜𝑙𝑒 )^2 )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8010-63E8-4A98-AD65-816A65723718}">
  <dimension ref="A1:M17"/>
  <sheetViews>
    <sheetView tabSelected="1" workbookViewId="0">
      <selection activeCell="F18" sqref="F18"/>
    </sheetView>
  </sheetViews>
  <sheetFormatPr baseColWidth="10" defaultRowHeight="15" x14ac:dyDescent="0.25"/>
  <cols>
    <col min="1" max="1" width="15.85546875" customWidth="1"/>
    <col min="4" max="4" width="19.85546875" customWidth="1"/>
  </cols>
  <sheetData>
    <row r="1" spans="1:13" x14ac:dyDescent="0.25">
      <c r="A1" s="26" t="s">
        <v>14</v>
      </c>
      <c r="C1" s="17" t="s">
        <v>6</v>
      </c>
      <c r="D1" s="18"/>
      <c r="E1" s="18"/>
      <c r="F1" s="19"/>
    </row>
    <row r="2" spans="1:13" x14ac:dyDescent="0.25">
      <c r="A2" s="26"/>
      <c r="C2" s="1"/>
      <c r="D2" s="2"/>
      <c r="E2" s="2" t="s">
        <v>2</v>
      </c>
      <c r="F2" s="3" t="s">
        <v>3</v>
      </c>
      <c r="H2" s="15" t="s">
        <v>21</v>
      </c>
      <c r="I2" s="15"/>
      <c r="J2" s="15"/>
      <c r="K2" s="15"/>
      <c r="L2" s="15"/>
      <c r="M2" s="15"/>
    </row>
    <row r="3" spans="1:13" x14ac:dyDescent="0.25">
      <c r="A3" s="26"/>
      <c r="C3" s="1" t="s">
        <v>0</v>
      </c>
      <c r="D3" s="2" t="s">
        <v>1</v>
      </c>
      <c r="E3" s="9">
        <v>1</v>
      </c>
      <c r="F3" s="10">
        <v>0.1</v>
      </c>
      <c r="H3" s="15"/>
      <c r="I3" s="15"/>
      <c r="J3" s="15"/>
      <c r="K3" s="15"/>
      <c r="L3" s="15"/>
      <c r="M3" s="15"/>
    </row>
    <row r="4" spans="1:13" ht="15.75" thickBot="1" x14ac:dyDescent="0.3">
      <c r="A4" s="26"/>
      <c r="C4" s="4" t="s">
        <v>4</v>
      </c>
      <c r="D4" s="5" t="s">
        <v>5</v>
      </c>
      <c r="E4" s="11">
        <v>1</v>
      </c>
      <c r="F4" s="12">
        <v>0.1</v>
      </c>
      <c r="H4" s="15"/>
      <c r="I4" s="15"/>
      <c r="J4" s="15"/>
      <c r="K4" s="15"/>
      <c r="L4" s="15"/>
      <c r="M4" s="15"/>
    </row>
    <row r="6" spans="1:13" x14ac:dyDescent="0.25">
      <c r="B6" s="20" t="s">
        <v>7</v>
      </c>
      <c r="C6" s="20"/>
      <c r="D6" s="21" t="s">
        <v>5</v>
      </c>
      <c r="E6" s="23">
        <v>2</v>
      </c>
      <c r="F6" s="22">
        <v>0.1</v>
      </c>
    </row>
    <row r="7" spans="1:13" x14ac:dyDescent="0.25">
      <c r="B7" s="20"/>
      <c r="C7" s="20"/>
      <c r="D7" s="21"/>
      <c r="E7" s="23"/>
      <c r="F7" s="22"/>
    </row>
    <row r="9" spans="1:13" x14ac:dyDescent="0.25">
      <c r="A9" s="26" t="s">
        <v>15</v>
      </c>
      <c r="B9" s="16" t="s">
        <v>9</v>
      </c>
      <c r="C9" s="16"/>
      <c r="D9" s="6" t="s">
        <v>8</v>
      </c>
      <c r="E9" s="6">
        <f>(E6-E4)/E3</f>
        <v>1</v>
      </c>
      <c r="F9" s="6">
        <f>ROUNDUP(SQRT((F6/E6)^2+(F4/E4)^2+(F3/E3)^2),1)*E9</f>
        <v>0.2</v>
      </c>
    </row>
    <row r="10" spans="1:13" x14ac:dyDescent="0.25">
      <c r="A10" s="26"/>
      <c r="B10" s="25" t="s">
        <v>12</v>
      </c>
      <c r="C10" s="25"/>
      <c r="D10" t="s">
        <v>13</v>
      </c>
      <c r="E10">
        <v>58.44</v>
      </c>
      <c r="F10">
        <v>0</v>
      </c>
    </row>
    <row r="11" spans="1:13" x14ac:dyDescent="0.25">
      <c r="A11" s="26"/>
    </row>
    <row r="12" spans="1:13" x14ac:dyDescent="0.25">
      <c r="A12" s="26"/>
      <c r="B12" s="16" t="s">
        <v>10</v>
      </c>
      <c r="C12" s="16"/>
      <c r="D12" s="6" t="s">
        <v>11</v>
      </c>
      <c r="E12" s="6">
        <f>E9*E10</f>
        <v>58.44</v>
      </c>
      <c r="F12" s="6">
        <f>ROUNDUP(F9*E10,1)</f>
        <v>11.7</v>
      </c>
    </row>
    <row r="13" spans="1:13" x14ac:dyDescent="0.25">
      <c r="A13" s="7"/>
      <c r="B13" s="24" t="s">
        <v>18</v>
      </c>
      <c r="C13" s="24"/>
      <c r="D13" s="8" t="s">
        <v>19</v>
      </c>
      <c r="E13" s="14">
        <v>5</v>
      </c>
      <c r="F13" s="13">
        <f>0.5/SQRT(3)</f>
        <v>0.28867513459481292</v>
      </c>
    </row>
    <row r="14" spans="1:13" x14ac:dyDescent="0.25">
      <c r="A14" s="7"/>
      <c r="B14" s="24" t="s">
        <v>20</v>
      </c>
      <c r="C14" s="24"/>
      <c r="D14" s="8" t="s">
        <v>19</v>
      </c>
      <c r="E14" s="14">
        <v>100</v>
      </c>
      <c r="F14" s="13">
        <f>0.1/SQRT(3)</f>
        <v>5.7735026918962581E-2</v>
      </c>
    </row>
    <row r="15" spans="1:13" x14ac:dyDescent="0.25">
      <c r="B15" s="25" t="s">
        <v>17</v>
      </c>
      <c r="C15" s="25"/>
      <c r="E15">
        <f>E14/E13</f>
        <v>20</v>
      </c>
      <c r="F15">
        <f>ROUNDUP(SQRT((F13/E13)^2+(F14/E14)^2),1)*E15</f>
        <v>2</v>
      </c>
    </row>
    <row r="17" spans="1:6" x14ac:dyDescent="0.25">
      <c r="A17" t="s">
        <v>16</v>
      </c>
      <c r="B17" s="16" t="s">
        <v>10</v>
      </c>
      <c r="C17" s="16"/>
      <c r="D17" s="6" t="s">
        <v>11</v>
      </c>
      <c r="E17" s="6">
        <f>E12*E15</f>
        <v>1168.8</v>
      </c>
      <c r="F17" s="6">
        <f>ROUNDUP(SQRT((F15/E15)^2+(F12/E12)^2),1)*E17</f>
        <v>350.64000000000004</v>
      </c>
    </row>
  </sheetData>
  <mergeCells count="15">
    <mergeCell ref="A1:A4"/>
    <mergeCell ref="A9:A12"/>
    <mergeCell ref="B15:C15"/>
    <mergeCell ref="H2:M4"/>
    <mergeCell ref="B17:C17"/>
    <mergeCell ref="C1:F1"/>
    <mergeCell ref="B6:C7"/>
    <mergeCell ref="D6:D7"/>
    <mergeCell ref="F6:F7"/>
    <mergeCell ref="B9:C9"/>
    <mergeCell ref="E6:E7"/>
    <mergeCell ref="B13:C13"/>
    <mergeCell ref="B14:C14"/>
    <mergeCell ref="B12:C12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2020-04-05T10:16:45Z</dcterms:created>
  <dcterms:modified xsi:type="dcterms:W3CDTF">2020-04-06T07:12:18Z</dcterms:modified>
</cp:coreProperties>
</file>