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dinateur\Desktop\Devoirs\5 - Prépa Agrégation\Oraux\Leçons\Chimie\LC 20 - Détermination de constantes thermo\Protocoles\pKs PbI2\"/>
    </mc:Choice>
  </mc:AlternateContent>
  <xr:revisionPtr revIDLastSave="0" documentId="13_ncr:1_{2EE1414B-744F-4C49-95C9-608A1554CB40}" xr6:coauthVersionLast="44" xr6:coauthVersionMax="44" xr10:uidLastSave="{00000000-0000-0000-0000-000000000000}"/>
  <bookViews>
    <workbookView xWindow="-120" yWindow="-120" windowWidth="20730" windowHeight="11160" xr2:uid="{03F20506-DEAE-49D1-8E35-546B7D5D079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" l="1"/>
  <c r="B16" i="1"/>
  <c r="C16" i="1"/>
  <c r="D16" i="1"/>
  <c r="E16" i="1"/>
  <c r="F16" i="1"/>
  <c r="G16" i="1"/>
  <c r="B19" i="1"/>
  <c r="C19" i="1"/>
  <c r="D19" i="1"/>
  <c r="E19" i="1"/>
  <c r="F19" i="1"/>
  <c r="G19" i="1"/>
  <c r="B20" i="1"/>
  <c r="C20" i="1"/>
  <c r="D20" i="1"/>
  <c r="E20" i="1"/>
  <c r="F20" i="1"/>
  <c r="G20" i="1"/>
  <c r="C14" i="1"/>
  <c r="C17" i="1" s="1"/>
  <c r="D14" i="1"/>
  <c r="D17" i="1" s="1"/>
  <c r="E14" i="1"/>
  <c r="E17" i="1" s="1"/>
  <c r="F14" i="1"/>
  <c r="F17" i="1" s="1"/>
  <c r="G14" i="1"/>
  <c r="G17" i="1" s="1"/>
  <c r="B14" i="1"/>
  <c r="B17" i="1" s="1"/>
  <c r="C11" i="1"/>
  <c r="C10" i="1"/>
  <c r="B27" i="1"/>
  <c r="C13" i="1"/>
  <c r="D13" i="1"/>
  <c r="E13" i="1"/>
  <c r="F13" i="1"/>
  <c r="G13" i="1"/>
  <c r="B13" i="1"/>
  <c r="C4" i="1"/>
  <c r="D4" i="1"/>
  <c r="E4" i="1"/>
  <c r="F4" i="1"/>
  <c r="G4" i="1"/>
  <c r="B4" i="1"/>
</calcChain>
</file>

<file path=xl/sharedStrings.xml><?xml version="1.0" encoding="utf-8"?>
<sst xmlns="http://schemas.openxmlformats.org/spreadsheetml/2006/main" count="22" uniqueCount="22">
  <si>
    <t>Températures (°C)</t>
  </si>
  <si>
    <t>Températures (K)</t>
  </si>
  <si>
    <t>Incertitude température (K)</t>
  </si>
  <si>
    <t>Conductivité (S/m)</t>
  </si>
  <si>
    <t>Incertitude conductivité (S/m)</t>
  </si>
  <si>
    <r>
      <t>K</t>
    </r>
    <r>
      <rPr>
        <vertAlign val="subscript"/>
        <sz val="11"/>
        <color theme="1"/>
        <rFont val="Calibri"/>
        <family val="2"/>
        <scheme val="minor"/>
      </rPr>
      <t>s</t>
    </r>
  </si>
  <si>
    <r>
      <t>Conductivité ionique molaire Pb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(S/m²/mol)</t>
    </r>
  </si>
  <si>
    <r>
      <t>Conductivité ionique molaire 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(S/m²/mol)</t>
    </r>
  </si>
  <si>
    <r>
      <t>ln(K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</si>
  <si>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t>1/T</t>
  </si>
  <si>
    <r>
      <t>Incertitude sur K</t>
    </r>
    <r>
      <rPr>
        <vertAlign val="subscript"/>
        <sz val="11"/>
        <color theme="1"/>
        <rFont val="Calibri"/>
        <family val="2"/>
        <scheme val="minor"/>
      </rPr>
      <t>s</t>
    </r>
  </si>
  <si>
    <t>Enthalpie de réaction standard (kJ/mol)</t>
  </si>
  <si>
    <t>Incertitude</t>
  </si>
  <si>
    <t>Valeur</t>
  </si>
  <si>
    <r>
      <t>Incertitude sur ln(K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</si>
  <si>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t>Incertitue liée à 1/T</t>
  </si>
  <si>
    <r>
      <t>Modèle linéaire ln(K°) = (-</t>
    </r>
    <r>
      <rPr>
        <sz val="11"/>
        <color theme="1"/>
        <rFont val="Calibri"/>
        <family val="2"/>
      </rPr>
      <t>∆</t>
    </r>
    <r>
      <rPr>
        <vertAlign val="subscript"/>
        <sz val="11"/>
        <color theme="1"/>
        <rFont val="Calibri"/>
        <family val="2"/>
      </rPr>
      <t>r</t>
    </r>
    <r>
      <rPr>
        <sz val="11"/>
        <color theme="1"/>
        <rFont val="Calibri"/>
        <family val="2"/>
      </rPr>
      <t>H°/R)*(1/T)</t>
    </r>
  </si>
  <si>
    <r>
      <t>Pente (</t>
    </r>
    <r>
      <rPr>
        <sz val="11"/>
        <color theme="1"/>
        <rFont val="Calibri"/>
        <family val="2"/>
      </rPr>
      <t>∆</t>
    </r>
    <r>
      <rPr>
        <vertAlign val="subscript"/>
        <sz val="11"/>
        <color theme="1"/>
        <rFont val="Calibri"/>
        <family val="2"/>
      </rPr>
      <t>r</t>
    </r>
    <r>
      <rPr>
        <sz val="11"/>
        <color theme="1"/>
        <rFont val="Calibri"/>
        <family val="2"/>
      </rPr>
      <t>H°/R)</t>
    </r>
    <r>
      <rPr>
        <sz val="11"/>
        <color theme="1"/>
        <rFont val="Calibri"/>
        <family val="2"/>
        <scheme val="minor"/>
      </rPr>
      <t xml:space="preserve"> (K)</t>
    </r>
  </si>
  <si>
    <t>Incertitude sur l'enthalpie de réaction standard (KJ/mol)</t>
  </si>
  <si>
    <t>Incertitude sur la pente (K)</t>
  </si>
  <si>
    <t>DONNEES</t>
  </si>
  <si>
    <t>DONNEES EXPERIMENTALES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</si>
</sst>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11" fontId="0" fillId="0" borderId="0" xfId="0" applyNumberFormat="1" applyBorder="1"/>
    <xf numFmtId="165" fontId="0" fillId="0" borderId="5" xfId="0" applyNumberFormat="1" applyBorder="1"/>
    <xf numFmtId="0" fontId="0" fillId="0" borderId="6" xfId="0" applyBorder="1"/>
    <xf numFmtId="11" fontId="0" fillId="0" borderId="7" xfId="0" applyNumberFormat="1" applyBorder="1"/>
    <xf numFmtId="165" fontId="0" fillId="0" borderId="8" xfId="0" applyNumberFormat="1" applyBorder="1"/>
    <xf numFmtId="0" fontId="1" fillId="0" borderId="1" xfId="0" applyFont="1" applyBorder="1" applyAlignment="1">
      <alignment horizontal="center"/>
    </xf>
    <xf numFmtId="0" fontId="0" fillId="2" borderId="0" xfId="0" applyFill="1" applyBorder="1"/>
    <xf numFmtId="0" fontId="0" fillId="2" borderId="5" xfId="0" applyFill="1" applyBorder="1"/>
    <xf numFmtId="0" fontId="0" fillId="0" borderId="0" xfId="0" applyBorder="1"/>
    <xf numFmtId="0" fontId="0" fillId="0" borderId="5" xfId="0" applyBorder="1"/>
    <xf numFmtId="11" fontId="0" fillId="2" borderId="0" xfId="0" applyNumberFormat="1" applyFill="1" applyBorder="1"/>
    <xf numFmtId="11" fontId="0" fillId="2" borderId="5" xfId="0" applyNumberFormat="1" applyFill="1" applyBorder="1"/>
    <xf numFmtId="11" fontId="0" fillId="2" borderId="7" xfId="0" applyNumberFormat="1" applyFill="1" applyBorder="1"/>
    <xf numFmtId="11" fontId="0" fillId="2" borderId="8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 applyBorder="1"/>
    <xf numFmtId="1" fontId="0" fillId="0" borderId="7" xfId="0" applyNumberForma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10</xdr:row>
      <xdr:rowOff>185737</xdr:rowOff>
    </xdr:from>
    <xdr:ext cx="1934376" cy="4526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73CBF970-96E4-45F9-A74D-8198384E76D0}"/>
                </a:ext>
              </a:extLst>
            </xdr:cNvPr>
            <xdr:cNvSpPr txBox="1"/>
          </xdr:nvSpPr>
          <xdr:spPr>
            <a:xfrm>
              <a:off x="9191625" y="2147887"/>
              <a:ext cx="1934376" cy="45262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=4× </m:t>
                    </m:r>
                    <m:sSup>
                      <m:sSup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𝜎</m:t>
                                </m:r>
                              </m:num>
                              <m:den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2×</m:t>
                                </m:r>
                                <m:d>
                                  <m:d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𝜆</m:t>
                                        </m:r>
                                      </m:e>
                                      <m:sub>
                                        <m:f>
                                          <m:fPr>
                                            <m:ctrlP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num>
                                          <m:den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2</m:t>
                                            </m:r>
                                          </m:den>
                                        </m:f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𝑃</m:t>
                                        </m:r>
                                        <m:sSup>
                                          <m:sSupPr>
                                            <m:ctrlP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pPr>
                                          <m:e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𝑏</m:t>
                                            </m:r>
                                          </m:e>
                                          <m:sup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2+</m:t>
                                            </m:r>
                                          </m:sup>
                                        </m:sSup>
                                      </m:sub>
                                    </m:sSub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𝜆</m:t>
                                        </m:r>
                                      </m:e>
                                      <m:sub>
                                        <m:sSup>
                                          <m:sSupPr>
                                            <m:ctrlP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pPr>
                                          <m:e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𝐼</m:t>
                                            </m:r>
                                          </m:e>
                                          <m:sup>
                                            <m:r>
                                              <a:rPr lang="fr-FR" sz="1100" b="0" i="1">
                                                <a:latin typeface="Cambria Math" panose="02040503050406030204" pitchFamily="18" charset="0"/>
                                              </a:rPr>
                                              <m:t>−</m:t>
                                            </m:r>
                                          </m:sup>
                                        </m:sSup>
                                      </m:sub>
                                    </m:sSub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73CBF970-96E4-45F9-A74D-8198384E76D0}"/>
                </a:ext>
              </a:extLst>
            </xdr:cNvPr>
            <xdr:cNvSpPr txBox="1"/>
          </xdr:nvSpPr>
          <xdr:spPr>
            <a:xfrm>
              <a:off x="9191625" y="2147887"/>
              <a:ext cx="1934376" cy="45262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𝐾_𝑠=4× [𝜎/(2×(𝜆_(1/2 𝑃𝑏^(2+) )+𝜆_(𝐼^− ) ) )]^3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7</xdr:col>
      <xdr:colOff>619125</xdr:colOff>
      <xdr:row>13</xdr:row>
      <xdr:rowOff>23812</xdr:rowOff>
    </xdr:from>
    <xdr:ext cx="2920415" cy="6322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62C448C5-C5B7-401F-9039-FB0431800A5E}"/>
                </a:ext>
              </a:extLst>
            </xdr:cNvPr>
            <xdr:cNvSpPr txBox="1"/>
          </xdr:nvSpPr>
          <xdr:spPr>
            <a:xfrm>
              <a:off x="9020175" y="2633662"/>
              <a:ext cx="2920415" cy="63228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3×</m:t>
                        </m:r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num>
                          <m:den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den>
                        </m:f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+6× </m:t>
                        </m:r>
                        <m:d>
                          <m:d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fr-FR" sz="1100" b="0" i="0">
                                    <a:latin typeface="Cambria Math" panose="02040503050406030204" pitchFamily="18" charset="0"/>
                                  </a:rPr>
                                  <m:t>Δ</m:t>
                                </m:r>
                                <m:sSub>
                                  <m:sSub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𝜆</m:t>
                                    </m:r>
                                  </m:e>
                                  <m:sub>
                                    <m:f>
                                      <m:f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num>
                                      <m:den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  <m:sSup>
                                      <m:sSup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𝑏</m:t>
                                        </m:r>
                                      </m:e>
                                      <m:sup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2+</m:t>
                                        </m:r>
                                      </m:sup>
                                    </m:sSup>
                                  </m:sub>
                                </m:s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m:rPr>
                                    <m:sty m:val="p"/>
                                  </m:rPr>
                                  <a:rPr lang="fr-FR" sz="1100" b="0" i="0">
                                    <a:latin typeface="Cambria Math" panose="02040503050406030204" pitchFamily="18" charset="0"/>
                                  </a:rPr>
                                  <m:t>Δ</m:t>
                                </m:r>
                                <m:sSub>
                                  <m:sSubPr>
                                    <m:ctrlP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latin typeface="Cambria Math" panose="02040503050406030204" pitchFamily="18" charset="0"/>
                                      </a:rPr>
                                      <m:t>𝜆</m:t>
                                    </m:r>
                                  </m:e>
                                  <m:sub>
                                    <m:sSup>
                                      <m:sSupPr>
                                        <m:ctrlP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𝐼</m:t>
                                        </m:r>
                                      </m:e>
                                      <m:sup>
                                        <m:r>
                                          <a:rPr lang="fr-FR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</m:sup>
                                    </m:sSup>
                                  </m:sub>
                                </m:sSub>
                              </m:num>
                              <m:den>
                                <m:d>
                                  <m:dPr>
                                    <m:ctrlP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fr-F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𝜆</m:t>
                                        </m:r>
                                      </m:e>
                                      <m:sub>
                                        <m:f>
                                          <m:fPr>
                                            <m:ctrlPr>
                                              <a:rPr lang="fr-F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fr-F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</m:t>
                                            </m:r>
                                          </m:num>
                                          <m:den>
                                            <m:r>
                                              <a:rPr lang="fr-F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den>
                                        </m:f>
                                        <m:r>
                                          <a:rPr lang="fr-F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𝑃</m:t>
                                        </m:r>
                                        <m:sSup>
                                          <m:sSupPr>
                                            <m:ctrlPr>
                                              <a:rPr lang="fr-F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r>
                                              <a:rPr lang="fr-F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𝑏</m:t>
                                            </m:r>
                                          </m:e>
                                          <m:sup>
                                            <m:r>
                                              <a:rPr lang="fr-F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2+</m:t>
                                            </m:r>
                                          </m:sup>
                                        </m:sSup>
                                      </m:sub>
                                    </m:sSub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fr-F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𝜆</m:t>
                                        </m:r>
                                      </m:e>
                                      <m:sub>
                                        <m:sSup>
                                          <m:sSupPr>
                                            <m:ctrlPr>
                                              <a:rPr lang="fr-F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r>
                                              <a:rPr lang="fr-F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𝐼</m:t>
                                            </m:r>
                                          </m:e>
                                          <m:sup>
                                            <m:r>
                                              <a:rPr lang="fr-F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</m:sup>
                                        </m:sSup>
                                      </m:sub>
                                    </m:sSub>
                                  </m:e>
                                </m:d>
                              </m:den>
                            </m:f>
                          </m:e>
                        </m:d>
                      </m:e>
                    </m:d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62C448C5-C5B7-401F-9039-FB0431800A5E}"/>
                </a:ext>
              </a:extLst>
            </xdr:cNvPr>
            <xdr:cNvSpPr txBox="1"/>
          </xdr:nvSpPr>
          <xdr:spPr>
            <a:xfrm>
              <a:off x="9020175" y="2633662"/>
              <a:ext cx="2920415" cy="632289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Δ𝐾_𝑠=𝐾_𝑠×(3×Δ𝜎/𝜎+6× ((Δ𝜆_(1/2 𝑃𝑏^(2+) )+Δ𝜆_(𝐼^− ))/(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(𝜆_(1/2 𝑃𝑏^(2+) )+𝜆_(𝐼^− ) )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7</xdr:col>
      <xdr:colOff>676275</xdr:colOff>
      <xdr:row>17</xdr:row>
      <xdr:rowOff>185737</xdr:rowOff>
    </xdr:from>
    <xdr:ext cx="899862" cy="346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2F843F13-FC0B-44F0-AC33-D305836ACC07}"/>
                </a:ext>
              </a:extLst>
            </xdr:cNvPr>
            <xdr:cNvSpPr txBox="1"/>
          </xdr:nvSpPr>
          <xdr:spPr>
            <a:xfrm>
              <a:off x="9077325" y="3671887"/>
              <a:ext cx="899862" cy="34657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Δ</m:t>
                    </m:r>
                    <m:func>
                      <m:func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fr-FR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= </m:t>
                        </m:r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den>
                        </m:f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func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2F843F13-FC0B-44F0-AC33-D305836ACC07}"/>
                </a:ext>
              </a:extLst>
            </xdr:cNvPr>
            <xdr:cNvSpPr txBox="1"/>
          </xdr:nvSpPr>
          <xdr:spPr>
            <a:xfrm>
              <a:off x="9077325" y="3671887"/>
              <a:ext cx="899862" cy="34657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Δ ln⁡〖𝐾_𝑠= (Δ𝐾_𝑠)/𝐾_𝑠   〗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9</xdr:col>
      <xdr:colOff>333375</xdr:colOff>
      <xdr:row>17</xdr:row>
      <xdr:rowOff>176212</xdr:rowOff>
    </xdr:from>
    <xdr:ext cx="875111" cy="3223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79DA59C9-B03F-48F1-85B8-3C822B3DB870}"/>
                </a:ext>
              </a:extLst>
            </xdr:cNvPr>
            <xdr:cNvSpPr txBox="1"/>
          </xdr:nvSpPr>
          <xdr:spPr>
            <a:xfrm>
              <a:off x="10258425" y="3662362"/>
              <a:ext cx="875111" cy="32239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fr-FR" sz="1400" b="0" i="0">
                      <a:latin typeface="Cambria Math" panose="02040503050406030204" pitchFamily="18" charset="0"/>
                    </a:rPr>
                    <m:t>Δ</m:t>
                  </m:r>
                  <m:d>
                    <m:dPr>
                      <m:ctrlPr>
                        <a:rPr lang="fr-FR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fr-FR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fr-FR" sz="14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fr-FR" sz="14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den>
                      </m:f>
                    </m:e>
                  </m:d>
                  <m:r>
                    <a:rPr lang="fr-FR" sz="14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fr-F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fr-FR" sz="1400" b="0" i="0">
                          <a:latin typeface="Cambria Math" panose="02040503050406030204" pitchFamily="18" charset="0"/>
                        </a:rPr>
                        <m:t>Δ</m:t>
                      </m:r>
                      <m:r>
                        <a:rPr lang="fr-FR" sz="1400" b="0" i="1">
                          <a:latin typeface="Cambria Math" panose="02040503050406030204" pitchFamily="18" charset="0"/>
                        </a:rPr>
                        <m:t>𝑇</m:t>
                      </m:r>
                    </m:num>
                    <m:den>
                      <m:sSup>
                        <m:sSupPr>
                          <m:ctrlPr>
                            <a:rPr lang="fr-F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fr-FR" sz="14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p>
                          <m:r>
                            <a:rPr lang="fr-FR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fr-FR" sz="1100"/>
                <a:t> </a:t>
              </a:r>
            </a:p>
          </xdr:txBody>
        </xdr:sp>
      </mc:Choice>
      <mc:Fallback xmlns="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79DA59C9-B03F-48F1-85B8-3C822B3DB870}"/>
                </a:ext>
              </a:extLst>
            </xdr:cNvPr>
            <xdr:cNvSpPr txBox="1"/>
          </xdr:nvSpPr>
          <xdr:spPr>
            <a:xfrm>
              <a:off x="10258425" y="3662362"/>
              <a:ext cx="875111" cy="32239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400" b="0" i="0">
                  <a:latin typeface="Cambria Math" panose="02040503050406030204" pitchFamily="18" charset="0"/>
                </a:rPr>
                <a:t>Δ(1/𝑇)=  Δ𝑇/𝑇^2 </a:t>
              </a:r>
              <a:r>
                <a:rPr lang="fr-FR" sz="11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8549-3437-4756-B394-806E179B4288}">
  <dimension ref="A1:G28"/>
  <sheetViews>
    <sheetView tabSelected="1" topLeftCell="A16" workbookViewId="0">
      <selection activeCell="D26" sqref="D26"/>
    </sheetView>
  </sheetViews>
  <sheetFormatPr baseColWidth="10" defaultRowHeight="15" x14ac:dyDescent="0.25"/>
  <cols>
    <col min="1" max="1" width="56.85546875" customWidth="1"/>
    <col min="2" max="2" width="12" bestFit="1" customWidth="1"/>
  </cols>
  <sheetData>
    <row r="1" spans="1:7" ht="15.75" thickBot="1" x14ac:dyDescent="0.3"/>
    <row r="2" spans="1:7" x14ac:dyDescent="0.25">
      <c r="A2" s="22" t="s">
        <v>21</v>
      </c>
      <c r="B2" s="23"/>
      <c r="C2" s="23"/>
      <c r="D2" s="23"/>
      <c r="E2" s="23"/>
      <c r="F2" s="23"/>
      <c r="G2" s="24"/>
    </row>
    <row r="3" spans="1:7" x14ac:dyDescent="0.25">
      <c r="A3" s="7" t="s">
        <v>0</v>
      </c>
      <c r="B3" s="14">
        <v>21.5</v>
      </c>
      <c r="C3" s="14">
        <v>26.5</v>
      </c>
      <c r="D3" s="14">
        <v>34.6</v>
      </c>
      <c r="E3" s="14">
        <v>34.9</v>
      </c>
      <c r="F3" s="14">
        <v>46.8</v>
      </c>
      <c r="G3" s="15">
        <v>49.8</v>
      </c>
    </row>
    <row r="4" spans="1:7" x14ac:dyDescent="0.25">
      <c r="A4" s="7" t="s">
        <v>1</v>
      </c>
      <c r="B4" s="16">
        <f>B3+273.15</f>
        <v>294.64999999999998</v>
      </c>
      <c r="C4" s="16">
        <f t="shared" ref="C4:G4" si="0">C3+273.15</f>
        <v>299.64999999999998</v>
      </c>
      <c r="D4" s="16">
        <f t="shared" si="0"/>
        <v>307.75</v>
      </c>
      <c r="E4" s="16">
        <f t="shared" si="0"/>
        <v>308.04999999999995</v>
      </c>
      <c r="F4" s="16">
        <f t="shared" si="0"/>
        <v>319.95</v>
      </c>
      <c r="G4" s="17">
        <f t="shared" si="0"/>
        <v>322.95</v>
      </c>
    </row>
    <row r="5" spans="1:7" x14ac:dyDescent="0.25">
      <c r="A5" s="7" t="s">
        <v>2</v>
      </c>
      <c r="B5" s="14">
        <v>0.5</v>
      </c>
      <c r="C5" s="14">
        <v>0.5</v>
      </c>
      <c r="D5" s="14">
        <v>0.5</v>
      </c>
      <c r="E5" s="14">
        <v>0.5</v>
      </c>
      <c r="F5" s="14">
        <v>0.5</v>
      </c>
      <c r="G5" s="15">
        <v>0.5</v>
      </c>
    </row>
    <row r="6" spans="1:7" x14ac:dyDescent="0.25">
      <c r="A6" s="7" t="s">
        <v>3</v>
      </c>
      <c r="B6" s="18">
        <v>4.7E-2</v>
      </c>
      <c r="C6" s="18">
        <v>5.3400000000000003E-2</v>
      </c>
      <c r="D6" s="18">
        <v>7.3999999999999996E-2</v>
      </c>
      <c r="E6" s="18">
        <v>6.6799999999999998E-2</v>
      </c>
      <c r="F6" s="18">
        <v>9.1200000000000003E-2</v>
      </c>
      <c r="G6" s="19">
        <v>8.9599999999999999E-2</v>
      </c>
    </row>
    <row r="7" spans="1:7" ht="15.75" thickBot="1" x14ac:dyDescent="0.3">
      <c r="A7" s="10" t="s">
        <v>4</v>
      </c>
      <c r="B7" s="20">
        <v>1E-4</v>
      </c>
      <c r="C7" s="20">
        <v>1E-4</v>
      </c>
      <c r="D7" s="20">
        <v>1E-4</v>
      </c>
      <c r="E7" s="20">
        <v>1E-4</v>
      </c>
      <c r="F7" s="20">
        <v>1E-4</v>
      </c>
      <c r="G7" s="21">
        <v>1E-4</v>
      </c>
    </row>
    <row r="8" spans="1:7" ht="15.75" thickBot="1" x14ac:dyDescent="0.3"/>
    <row r="9" spans="1:7" x14ac:dyDescent="0.25">
      <c r="A9" s="13" t="s">
        <v>20</v>
      </c>
      <c r="B9" s="5" t="s">
        <v>13</v>
      </c>
      <c r="C9" s="6" t="s">
        <v>12</v>
      </c>
    </row>
    <row r="10" spans="1:7" ht="17.25" x14ac:dyDescent="0.25">
      <c r="A10" s="7" t="s">
        <v>6</v>
      </c>
      <c r="B10" s="8">
        <v>7.1000000000000004E-3</v>
      </c>
      <c r="C10" s="9">
        <f>0.01*B10</f>
        <v>7.1000000000000005E-5</v>
      </c>
    </row>
    <row r="11" spans="1:7" ht="18" thickBot="1" x14ac:dyDescent="0.3">
      <c r="A11" s="10" t="s">
        <v>7</v>
      </c>
      <c r="B11" s="11">
        <v>7.6800000000000002E-3</v>
      </c>
      <c r="C11" s="12">
        <f>0.01*B11</f>
        <v>7.680000000000001E-5</v>
      </c>
    </row>
    <row r="13" spans="1:7" ht="18" x14ac:dyDescent="0.35">
      <c r="A13" t="s">
        <v>5</v>
      </c>
      <c r="B13" s="3">
        <f>4*0.000000001*(B6/(($B$10+$B$11)*2))^3</f>
        <v>1.6078305486578968E-8</v>
      </c>
      <c r="C13" s="3">
        <f t="shared" ref="C13:G13" si="1">4*0.000000001*(C6/(($B$10+$B$11)*2))^3</f>
        <v>2.3581448225949041E-8</v>
      </c>
      <c r="D13" s="3">
        <f t="shared" si="1"/>
        <v>6.2754064730295543E-8</v>
      </c>
      <c r="E13" s="3">
        <f t="shared" si="1"/>
        <v>4.6161093649885531E-8</v>
      </c>
      <c r="F13" s="1">
        <f t="shared" si="1"/>
        <v>1.1747114913063362E-7</v>
      </c>
      <c r="G13" s="1">
        <f t="shared" si="1"/>
        <v>1.1139629103543522E-7</v>
      </c>
    </row>
    <row r="14" spans="1:7" ht="18" x14ac:dyDescent="0.35">
      <c r="A14" t="s">
        <v>10</v>
      </c>
      <c r="B14" s="4">
        <f>B13*(3*B7/B6+6*(($C$10+$C$11)/($B$10+$B$11)))</f>
        <v>1.0673258110239655E-9</v>
      </c>
      <c r="C14" s="4">
        <f t="shared" ref="C14:G14" si="2">C13*(3*C7/C6+6*(($C$10+$C$11)/($B$10+$B$11)))</f>
        <v>1.5473669397701393E-9</v>
      </c>
      <c r="D14" s="4">
        <f t="shared" si="2"/>
        <v>4.0196522543459579E-9</v>
      </c>
      <c r="E14" s="4">
        <f t="shared" si="2"/>
        <v>2.9769759198159711E-9</v>
      </c>
      <c r="F14" s="4">
        <f t="shared" si="2"/>
        <v>7.434687201557206E-9</v>
      </c>
      <c r="G14" s="4">
        <f t="shared" si="2"/>
        <v>7.0567561151465438E-9</v>
      </c>
    </row>
    <row r="15" spans="1:7" x14ac:dyDescent="0.25">
      <c r="B15" s="4"/>
      <c r="C15" s="4"/>
      <c r="D15" s="4"/>
      <c r="E15" s="4"/>
      <c r="F15" s="4"/>
      <c r="G15" s="4"/>
    </row>
    <row r="16" spans="1:7" ht="18" x14ac:dyDescent="0.35">
      <c r="A16" t="s">
        <v>8</v>
      </c>
      <c r="B16" s="2">
        <f t="shared" ref="B16:G16" si="3">LN(B13)</f>
        <v>-17.945794958936347</v>
      </c>
      <c r="C16" s="2">
        <f t="shared" si="3"/>
        <v>-17.562805526168077</v>
      </c>
      <c r="D16" s="2">
        <f t="shared" si="3"/>
        <v>-16.584042484454013</v>
      </c>
      <c r="E16" s="2">
        <f t="shared" si="3"/>
        <v>-16.891128522438724</v>
      </c>
      <c r="F16" s="2">
        <f t="shared" si="3"/>
        <v>-15.957073072825667</v>
      </c>
      <c r="G16" s="2">
        <f t="shared" si="3"/>
        <v>-16.010171804123868</v>
      </c>
    </row>
    <row r="17" spans="1:7" ht="18" x14ac:dyDescent="0.35">
      <c r="A17" t="s">
        <v>14</v>
      </c>
      <c r="B17" s="4">
        <f>B14/B13</f>
        <v>6.6382978723404248E-2</v>
      </c>
      <c r="C17" s="4">
        <f t="shared" ref="C17:G17" si="4">C14/C13</f>
        <v>6.5617977528089885E-2</v>
      </c>
      <c r="D17" s="4">
        <f t="shared" si="4"/>
        <v>6.4054054054054052E-2</v>
      </c>
      <c r="E17" s="4">
        <f t="shared" si="4"/>
        <v>6.4491017964071862E-2</v>
      </c>
      <c r="F17" s="4">
        <f t="shared" si="4"/>
        <v>6.328947368421052E-2</v>
      </c>
      <c r="G17" s="4">
        <f t="shared" si="4"/>
        <v>6.3348214285714285E-2</v>
      </c>
    </row>
    <row r="18" spans="1:7" x14ac:dyDescent="0.25">
      <c r="B18" s="4"/>
      <c r="C18" s="4"/>
      <c r="D18" s="4"/>
      <c r="E18" s="4"/>
      <c r="F18" s="4"/>
      <c r="G18" s="4"/>
    </row>
    <row r="19" spans="1:7" x14ac:dyDescent="0.25">
      <c r="A19" t="s">
        <v>9</v>
      </c>
      <c r="B19" s="1">
        <f t="shared" ref="B19:G19" si="5">1/B4</f>
        <v>3.3938571186153065E-3</v>
      </c>
      <c r="C19" s="1">
        <f t="shared" si="5"/>
        <v>3.3372267645586521E-3</v>
      </c>
      <c r="D19" s="1">
        <f t="shared" si="5"/>
        <v>3.249390739236393E-3</v>
      </c>
      <c r="E19" s="1">
        <f t="shared" si="5"/>
        <v>3.2462262619704597E-3</v>
      </c>
      <c r="F19" s="1">
        <f t="shared" si="5"/>
        <v>3.1254883575558682E-3</v>
      </c>
      <c r="G19" s="1">
        <f t="shared" si="5"/>
        <v>3.0964545595293389E-3</v>
      </c>
    </row>
    <row r="20" spans="1:7" x14ac:dyDescent="0.25">
      <c r="A20" t="s">
        <v>15</v>
      </c>
      <c r="B20" s="4">
        <f>B5/B4^2</f>
        <v>5.759133070787896E-6</v>
      </c>
      <c r="C20" s="4">
        <f t="shared" ref="C20:G20" si="6">C5/C4^2</f>
        <v>5.5685412390433049E-6</v>
      </c>
      <c r="D20" s="4">
        <f t="shared" si="6"/>
        <v>5.2792700881176168E-6</v>
      </c>
      <c r="E20" s="4">
        <f t="shared" si="6"/>
        <v>5.2689924719533519E-6</v>
      </c>
      <c r="F20" s="4">
        <f t="shared" si="6"/>
        <v>4.8843387366086396E-6</v>
      </c>
      <c r="G20" s="4">
        <f t="shared" si="6"/>
        <v>4.7940154196150165E-6</v>
      </c>
    </row>
    <row r="21" spans="1:7" ht="15.75" thickBot="1" x14ac:dyDescent="0.3"/>
    <row r="22" spans="1:7" ht="18" x14ac:dyDescent="0.35">
      <c r="A22" s="25" t="s">
        <v>16</v>
      </c>
      <c r="B22" s="26"/>
      <c r="C22" s="27"/>
    </row>
    <row r="23" spans="1:7" x14ac:dyDescent="0.25">
      <c r="A23" s="7"/>
      <c r="B23" s="16"/>
      <c r="C23" s="17"/>
    </row>
    <row r="24" spans="1:7" ht="18" x14ac:dyDescent="0.35">
      <c r="A24" s="7" t="s">
        <v>17</v>
      </c>
      <c r="B24" s="28">
        <v>-6967</v>
      </c>
      <c r="C24" s="17"/>
    </row>
    <row r="25" spans="1:7" x14ac:dyDescent="0.25">
      <c r="A25" s="7" t="s">
        <v>19</v>
      </c>
      <c r="B25" s="28">
        <v>296</v>
      </c>
      <c r="C25" s="17"/>
    </row>
    <row r="26" spans="1:7" x14ac:dyDescent="0.25">
      <c r="A26" s="7"/>
      <c r="B26" s="16"/>
      <c r="C26" s="17"/>
    </row>
    <row r="27" spans="1:7" x14ac:dyDescent="0.25">
      <c r="A27" s="7" t="s">
        <v>11</v>
      </c>
      <c r="B27" s="28">
        <f>B24*8.314*0.001</f>
        <v>-57.923637999999997</v>
      </c>
      <c r="C27" s="17"/>
    </row>
    <row r="28" spans="1:7" ht="15.75" thickBot="1" x14ac:dyDescent="0.3">
      <c r="A28" s="10" t="s">
        <v>18</v>
      </c>
      <c r="B28" s="29">
        <f>8.314*B25*0.001</f>
        <v>2.460944</v>
      </c>
      <c r="C28" s="30"/>
    </row>
  </sheetData>
  <mergeCells count="1">
    <mergeCell ref="A2:G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BONNEMORT Rémy</dc:creator>
  <cp:lastModifiedBy>BONNEMORT Rémy</cp:lastModifiedBy>
  <dcterms:created xsi:type="dcterms:W3CDTF">2020-04-29T12:02:24Z</dcterms:created>
  <dcterms:modified xsi:type="dcterms:W3CDTF">2020-05-04T17:18:24Z</dcterms:modified>
</cp:coreProperties>
</file>