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96ce1c5c5c6be7/Documents/Data_Analytics_Bootcamp/HW/"/>
    </mc:Choice>
  </mc:AlternateContent>
  <xr:revisionPtr revIDLastSave="9" documentId="8_{22ED9C4A-F89E-4405-A546-BE2B566B465E}" xr6:coauthVersionLast="45" xr6:coauthVersionMax="45" xr10:uidLastSave="{80850D9A-FD62-481B-AD51-5DE2AB8DD340}"/>
  <bookViews>
    <workbookView xWindow="-108" yWindow="-108" windowWidth="23256" windowHeight="12576" tabRatio="643" xr2:uid="{00000000-000D-0000-FFFF-FFFF00000000}"/>
  </bookViews>
  <sheets>
    <sheet name="Data" sheetId="1" r:id="rId1"/>
    <sheet name="Pivot_Category" sheetId="2" r:id="rId2"/>
    <sheet name="Pivot_SubCategory" sheetId="4" r:id="rId3"/>
    <sheet name="Pivot_DateCreatedConversation" sheetId="5" r:id="rId4"/>
    <sheet name="Pivot_DateCreatedConversion2" sheetId="7" r:id="rId5"/>
    <sheet name="Bonus" sheetId="3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3" l="1"/>
  <c r="G3" i="3"/>
  <c r="H3" i="3"/>
  <c r="F4" i="3"/>
  <c r="G4" i="3"/>
  <c r="H4" i="3"/>
  <c r="F5" i="3"/>
  <c r="G5" i="3"/>
  <c r="H5" i="3"/>
  <c r="F6" i="3"/>
  <c r="G6" i="3"/>
  <c r="H6" i="3"/>
  <c r="F7" i="3"/>
  <c r="G7" i="3"/>
  <c r="H7" i="3"/>
  <c r="F8" i="3"/>
  <c r="G8" i="3"/>
  <c r="H8" i="3"/>
  <c r="F9" i="3"/>
  <c r="G9" i="3"/>
  <c r="H9" i="3"/>
  <c r="F10" i="3"/>
  <c r="G10" i="3"/>
  <c r="H10" i="3"/>
  <c r="F11" i="3"/>
  <c r="G11" i="3"/>
  <c r="H11" i="3"/>
  <c r="F12" i="3"/>
  <c r="G12" i="3"/>
  <c r="H12" i="3"/>
  <c r="F13" i="3"/>
  <c r="G13" i="3"/>
  <c r="H13" i="3"/>
  <c r="H2" i="3"/>
  <c r="G2" i="3"/>
  <c r="F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4" i="3"/>
  <c r="B3" i="3"/>
  <c r="C2" i="3"/>
  <c r="B2" i="3"/>
  <c r="E2" i="3" l="1"/>
  <c r="E8" i="3"/>
  <c r="E10" i="3"/>
  <c r="E12" i="3"/>
  <c r="E5" i="3"/>
  <c r="E6" i="3"/>
  <c r="E7" i="3"/>
  <c r="E4" i="3"/>
  <c r="E13" i="3"/>
  <c r="E11" i="3"/>
  <c r="E9" i="3"/>
  <c r="E3" i="3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<sst xmlns="http://schemas.openxmlformats.org/spreadsheetml/2006/main" count="33077" uniqueCount="8405">
  <si>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</si>
  <si>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</si>
  <si>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</si>
  <si>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</si>
  <si>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</si>
  <si>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</si>
  <si>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</si>
  <si>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</si>
  <si>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</si>
  <si>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</si>
  <si>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</si>
  <si>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</si>
  <si>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</si>
  <si>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</si>
  <si>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</si>
  <si>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</si>
  <si>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</si>
  <si>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</si>
  <si>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</si>
  <si>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</si>
  <si>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</si>
  <si>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</si>
  <si>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</si>
  <si>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</si>
  <si>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</si>
  <si>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</si>
  <si>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</si>
  <si>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</si>
  <si>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</si>
  <si>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</si>
  <si>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</si>
  <si>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</si>
  <si>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</si>
  <si>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</si>
  <si>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</si>
  <si>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</si>
  <si>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</si>
  <si>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</si>
  <si>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</si>
  <si>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</si>
  <si>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</si>
  <si>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</si>
  <si>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</si>
  <si>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</si>
  <si>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</si>
  <si>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</si>
  <si>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</si>
  <si>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</si>
  <si>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</si>
  <si>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</si>
  <si>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</si>
  <si>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</si>
  <si>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</si>
  <si>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</si>
  <si>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</si>
  <si>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</si>
  <si>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</si>
  <si>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</si>
  <si>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</si>
  <si>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</si>
  <si>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</si>
  <si>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</si>
  <si>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</si>
  <si>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</si>
  <si>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</si>
  <si>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</si>
  <si>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</si>
  <si>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</si>
  <si>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</si>
  <si>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</si>
  <si>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</si>
  <si>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</si>
  <si>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</si>
  <si>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</si>
  <si>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</si>
  <si>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</si>
  <si>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</si>
  <si>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</si>
  <si>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</si>
  <si>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</si>
  <si>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</si>
  <si>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</si>
  <si>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</si>
  <si>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</si>
  <si>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</si>
  <si>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</si>
  <si>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</si>
  <si>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</si>
  <si>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</si>
  <si>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</si>
  <si>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</si>
  <si>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</si>
  <si>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</si>
  <si>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</si>
  <si>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</si>
  <si>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</si>
  <si>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</si>
  <si>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</si>
  <si>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</si>
  <si>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</si>
  <si>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</si>
  <si>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</si>
  <si>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</si>
  <si>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</si>
  <si>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</si>
  <si>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</si>
  <si>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</si>
  <si>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</si>
  <si>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</si>
  <si>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</si>
  <si>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</si>
  <si>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</si>
  <si>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</si>
  <si>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</si>
  <si>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</si>
  <si>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</si>
  <si>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</si>
  <si>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</si>
  <si>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</si>
  <si>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</si>
  <si>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</si>
  <si>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</si>
  <si>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</si>
  <si>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</si>
  <si>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</si>
  <si>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</si>
  <si>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</si>
  <si>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</si>
  <si>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</si>
  <si>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</si>
  <si>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</si>
  <si>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</si>
  <si>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</si>
  <si>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</si>
  <si>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</si>
  <si>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</si>
  <si>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</si>
  <si>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</si>
  <si>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</si>
  <si>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</si>
  <si>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</si>
  <si>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</si>
  <si>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</si>
  <si>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</si>
  <si>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</si>
  <si>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</si>
  <si>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</si>
  <si>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</si>
  <si>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</si>
  <si>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</si>
  <si>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</si>
  <si>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</si>
  <si>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</si>
  <si>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</si>
  <si>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</si>
  <si>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</si>
  <si>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</si>
  <si>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</si>
  <si>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</si>
  <si>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</si>
  <si>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</si>
  <si>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</si>
  <si>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</si>
  <si>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</si>
  <si>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</si>
  <si>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</si>
  <si>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</si>
  <si>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</si>
  <si>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</si>
  <si>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</si>
  <si>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</si>
  <si>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</si>
  <si>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</si>
  <si>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</si>
  <si>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</si>
  <si>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</si>
  <si>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</si>
  <si>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</si>
  <si>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</si>
  <si>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</si>
  <si>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</si>
  <si>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</si>
  <si>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</si>
  <si>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</si>
  <si>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</si>
  <si>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</si>
  <si>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</si>
  <si>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</si>
  <si>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</si>
  <si>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</si>
  <si>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</si>
  <si>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</si>
  <si>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</si>
  <si>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</si>
  <si>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</si>
  <si>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</si>
  <si>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</si>
  <si>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</si>
  <si>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</si>
  <si>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</si>
  <si>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</si>
  <si>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</si>
  <si>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</si>
  <si>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</si>
  <si>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</si>
  <si>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</si>
  <si>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</si>
  <si>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</si>
  <si>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</si>
  <si>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</si>
  <si>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</si>
  <si>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</si>
  <si>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</si>
  <si>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</si>
  <si>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</si>
  <si>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</si>
  <si>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</si>
  <si>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</si>
  <si>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</si>
  <si>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</si>
  <si>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</si>
  <si>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</si>
  <si>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</si>
  <si>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</si>
  <si>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</si>
  <si>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</si>
  <si>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</si>
  <si>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</si>
  <si>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</si>
  <si>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</si>
  <si>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</si>
  <si>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</si>
  <si>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</si>
  <si>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</si>
  <si>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</si>
  <si>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</si>
  <si>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</si>
  <si>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</si>
  <si>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</si>
  <si>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</si>
  <si>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</si>
  <si>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</si>
  <si>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</si>
  <si>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</si>
  <si>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</si>
  <si>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</si>
  <si>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</si>
  <si>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</si>
  <si>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</si>
  <si>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</si>
  <si>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</si>
  <si>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</si>
  <si>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</si>
  <si>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</si>
  <si>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</si>
  <si>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</si>
  <si>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</si>
  <si>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</si>
  <si>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</si>
  <si>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</si>
  <si>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</si>
  <si>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</si>
  <si>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</si>
  <si>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</si>
  <si>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</si>
  <si>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</si>
  <si>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</si>
  <si>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</si>
  <si>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</si>
  <si>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</si>
  <si>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</si>
  <si>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</si>
  <si>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</si>
  <si>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</si>
  <si>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</si>
  <si>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</si>
  <si>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</si>
  <si>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</si>
  <si>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</si>
  <si>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</si>
  <si>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</si>
  <si>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</si>
  <si>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</si>
  <si>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</si>
  <si>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</si>
  <si>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</si>
  <si>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</si>
  <si>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</si>
  <si>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</si>
  <si>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</si>
  <si>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</si>
  <si>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</si>
  <si>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</si>
  <si>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</si>
  <si>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</si>
  <si>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</si>
  <si>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</si>
  <si>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</si>
  <si>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</si>
  <si>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</si>
  <si>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</si>
  <si>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</si>
  <si>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</si>
  <si>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</si>
  <si>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</si>
  <si>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</si>
  <si>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</si>
  <si>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</si>
  <si>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</si>
  <si>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</si>
  <si>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</si>
  <si>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</si>
  <si>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</si>
  <si>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</si>
  <si>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</si>
  <si>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</si>
  <si>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</si>
  <si>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</si>
  <si>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</si>
  <si>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</si>
  <si>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</si>
  <si>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</si>
  <si>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</si>
  <si>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</si>
  <si>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</si>
  <si>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</si>
  <si>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</si>
  <si>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</si>
  <si>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</si>
  <si>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</si>
  <si>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</si>
  <si>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</si>
  <si>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</si>
  <si>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</si>
  <si>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</si>
  <si>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</si>
  <si>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</si>
  <si>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</si>
  <si>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</si>
  <si>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</si>
  <si>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</si>
  <si>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</si>
  <si>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</si>
  <si>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</si>
  <si>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</si>
  <si>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</si>
  <si>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</si>
  <si>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</si>
  <si>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</si>
  <si>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</si>
  <si>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</si>
  <si>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</si>
  <si>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</si>
  <si>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</si>
  <si>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</si>
  <si>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</si>
  <si>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</si>
  <si>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</si>
  <si>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</si>
  <si>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</si>
  <si>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</si>
  <si>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</si>
  <si>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</si>
  <si>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</si>
  <si>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</si>
  <si>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</si>
  <si>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</si>
  <si>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</si>
  <si>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</si>
  <si>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</si>
  <si>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</si>
  <si>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</si>
  <si>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</si>
  <si>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</si>
  <si>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</si>
  <si>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</si>
  <si>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</si>
  <si>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</si>
  <si>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</si>
  <si>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</si>
  <si>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</si>
  <si>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</si>
  <si>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</si>
  <si>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</si>
  <si>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</si>
  <si>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</si>
  <si>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</si>
  <si>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</si>
  <si>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</si>
  <si>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</si>
  <si>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</si>
  <si>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</si>
  <si>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</si>
  <si>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</si>
  <si>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</si>
  <si>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</si>
  <si>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</si>
  <si>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</si>
  <si>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</si>
  <si>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</si>
  <si>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</si>
  <si>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</si>
  <si>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</si>
  <si>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</si>
  <si>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</si>
  <si>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</si>
  <si>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</si>
  <si>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</si>
  <si>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</si>
  <si>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</si>
  <si>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</si>
  <si>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</si>
  <si>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</si>
  <si>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</si>
  <si>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</si>
  <si>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</si>
  <si>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</si>
  <si>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</si>
  <si>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</si>
  <si>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</si>
  <si>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</si>
  <si>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</si>
  <si>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</si>
  <si>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</si>
  <si>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</si>
  <si>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</si>
  <si>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</si>
  <si>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</si>
  <si>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</si>
  <si>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</si>
  <si>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</si>
  <si>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</si>
  <si>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</si>
  <si>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</si>
  <si>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</si>
  <si>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</si>
  <si>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</si>
  <si>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</si>
  <si>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</si>
  <si>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</si>
  <si>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</si>
  <si>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</si>
  <si>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</si>
  <si>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</si>
  <si>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</si>
  <si>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</si>
  <si>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</si>
  <si>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</si>
  <si>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</si>
  <si>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</si>
  <si>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</si>
  <si>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</si>
  <si>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</si>
  <si>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</si>
  <si>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</si>
  <si>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</si>
  <si>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</si>
  <si>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</si>
  <si>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</si>
  <si>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</si>
  <si>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</si>
  <si>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</si>
  <si>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</si>
  <si>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</si>
  <si>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</si>
  <si>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</si>
  <si>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</si>
  <si>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</si>
  <si>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</si>
  <si>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</si>
  <si>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</si>
  <si>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</si>
  <si>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</si>
  <si>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</si>
  <si>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</si>
  <si>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</si>
  <si>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</si>
  <si>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</si>
  <si>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</si>
  <si>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</si>
  <si>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</si>
  <si>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</si>
  <si>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</si>
  <si>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</si>
  <si>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</si>
  <si>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</si>
  <si>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</si>
  <si>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</si>
  <si>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</si>
  <si>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</si>
  <si>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</si>
  <si>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</si>
  <si>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</si>
  <si>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</si>
  <si>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</si>
  <si>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</si>
  <si>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</si>
  <si>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</si>
  <si>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</si>
  <si>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</si>
  <si>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</si>
  <si>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</si>
  <si>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</si>
  <si>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</si>
  <si>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</si>
  <si>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</si>
  <si>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</si>
  <si>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</si>
  <si>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</si>
  <si>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</si>
  <si>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</si>
  <si>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</si>
  <si>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</si>
  <si>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</si>
  <si>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</si>
  <si>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</si>
  <si>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</si>
  <si>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</si>
  <si>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</si>
  <si>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</si>
  <si>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</si>
  <si>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</si>
  <si>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</si>
  <si>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</si>
  <si>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</si>
  <si>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</si>
  <si>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</si>
  <si>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</si>
  <si>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</si>
  <si>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</si>
  <si>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</si>
  <si>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</si>
  <si>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</si>
  <si>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</si>
  <si>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</si>
  <si>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</si>
  <si>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</si>
  <si>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</si>
  <si>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</si>
  <si>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</si>
  <si>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</si>
  <si>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</si>
  <si>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</si>
  <si>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</si>
  <si>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</si>
  <si>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</si>
  <si>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</si>
  <si>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</si>
  <si>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</si>
  <si>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</si>
  <si>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</si>
  <si>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</si>
  <si>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</si>
  <si>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</si>
  <si>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</si>
  <si>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</si>
  <si>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</si>
  <si>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</si>
  <si>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</si>
  <si>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</si>
  <si>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</si>
  <si>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</si>
  <si>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</si>
  <si>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</si>
  <si>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</si>
  <si>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</si>
  <si>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</si>
  <si>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</si>
  <si>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</si>
  <si>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</si>
  <si>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</si>
  <si>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</si>
  <si>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</si>
  <si>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</si>
  <si>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</si>
  <si>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</si>
  <si>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</si>
  <si>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</si>
  <si>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</si>
  <si>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</si>
  <si>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</si>
  <si>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</si>
  <si>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</si>
  <si>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</si>
  <si>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</si>
  <si>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</si>
  <si>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</si>
  <si>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</si>
  <si>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</si>
  <si>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</si>
  <si>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</si>
  <si>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</si>
  <si>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</si>
  <si>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</si>
  <si>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</si>
  <si>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</si>
  <si>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</si>
  <si>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</si>
  <si>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</si>
  <si>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</si>
  <si>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</si>
  <si>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</si>
  <si>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</si>
  <si>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</si>
  <si>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</si>
  <si>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</si>
  <si>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</si>
  <si>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</si>
  <si>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</si>
  <si>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</si>
  <si>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</si>
  <si>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</si>
  <si>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</si>
  <si>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</si>
  <si>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</si>
  <si>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</si>
  <si>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</si>
  <si>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</si>
  <si>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</si>
  <si>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</si>
  <si>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</si>
  <si>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</si>
  <si>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</si>
  <si>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</si>
  <si>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</si>
  <si>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</si>
  <si>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</si>
  <si>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</si>
  <si>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</si>
  <si>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</si>
  <si>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</si>
  <si>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</si>
  <si>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</si>
  <si>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</si>
  <si>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</si>
  <si>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</si>
  <si>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</si>
  <si>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</si>
  <si>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</si>
  <si>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</si>
  <si>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</si>
  <si>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</si>
  <si>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</si>
  <si>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</si>
  <si>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</si>
  <si>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</si>
  <si>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</si>
  <si>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</si>
  <si>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</si>
  <si>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</si>
  <si>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</si>
  <si>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</si>
  <si>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</si>
  <si>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</si>
  <si>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</si>
  <si>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</si>
  <si>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</si>
  <si>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</si>
  <si>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</si>
  <si>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</si>
  <si>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</si>
  <si>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</si>
  <si>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</si>
  <si>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</si>
  <si>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</si>
  <si>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</si>
  <si>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</si>
  <si>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</si>
  <si>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</si>
  <si>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</si>
  <si>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</si>
  <si>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</si>
  <si>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</si>
  <si>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</si>
  <si>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</si>
  <si>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</si>
  <si>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</si>
  <si>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</si>
  <si>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</si>
  <si>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</si>
  <si>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</si>
  <si>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</si>
  <si>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</si>
  <si>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</si>
  <si>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</si>
  <si>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</si>
  <si>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</si>
  <si>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</si>
  <si>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</si>
  <si>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</si>
  <si>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</si>
  <si>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</si>
  <si>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</si>
  <si>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</si>
  <si>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</si>
  <si>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</si>
  <si>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</si>
  <si>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</si>
  <si>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</si>
  <si>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</si>
  <si>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</si>
  <si>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</si>
  <si>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</si>
  <si>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</si>
  <si>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</si>
  <si>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</si>
  <si>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</si>
  <si>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</si>
  <si>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</si>
  <si>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</si>
  <si>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</si>
  <si>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</si>
  <si>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</si>
  <si>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</si>
  <si>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</si>
  <si>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</si>
  <si>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</si>
  <si>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</si>
  <si>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</si>
  <si>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</si>
  <si>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</si>
  <si>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</si>
  <si>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</si>
  <si>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</si>
  <si>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</si>
  <si>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</si>
  <si>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</si>
  <si>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</si>
  <si>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</si>
  <si>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</si>
  <si>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</si>
  <si>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</si>
  <si>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</si>
  <si>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</si>
  <si>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</si>
  <si>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</si>
  <si>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</si>
  <si>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</si>
  <si>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</si>
  <si>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</si>
  <si>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</si>
  <si>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</si>
  <si>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</si>
  <si>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</si>
  <si>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</si>
  <si>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</si>
  <si>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</si>
  <si>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</si>
  <si>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</si>
  <si>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</si>
  <si>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</si>
  <si>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</si>
  <si>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</si>
  <si>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</si>
  <si>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</si>
  <si>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</si>
  <si>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</si>
  <si>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</si>
  <si>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</si>
  <si>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</si>
  <si>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</si>
  <si>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</si>
  <si>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</si>
  <si>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</si>
  <si>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</si>
  <si>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</si>
  <si>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</si>
  <si>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</si>
  <si>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</si>
  <si>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</si>
  <si>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</si>
  <si>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</si>
  <si>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</si>
  <si>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</si>
  <si>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</si>
  <si>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</si>
  <si>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</si>
  <si>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</si>
  <si>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</si>
  <si>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</si>
  <si>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</si>
  <si>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</si>
  <si>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</si>
  <si>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</si>
  <si>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</si>
  <si>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</si>
  <si>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</si>
  <si>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</si>
  <si>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</si>
  <si>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</si>
  <si>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</si>
  <si>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</si>
  <si>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</si>
  <si>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</si>
  <si>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</si>
  <si>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</si>
  <si>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</si>
  <si>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</si>
  <si>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</si>
  <si>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</si>
  <si>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</si>
  <si>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</si>
  <si>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</si>
  <si>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</si>
  <si>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</si>
  <si>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</si>
  <si>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</si>
  <si>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</si>
  <si>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</si>
  <si>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</si>
  <si>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</si>
  <si>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</si>
  <si>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</si>
  <si>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</si>
  <si>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</si>
  <si>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</si>
  <si>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</si>
  <si>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</si>
  <si>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</si>
  <si>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</si>
  <si>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</si>
  <si>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</si>
  <si>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</si>
  <si>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</si>
  <si>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</si>
  <si>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</si>
  <si>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</si>
  <si>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</si>
  <si>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</si>
  <si>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</si>
  <si>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</si>
  <si>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</si>
  <si>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</si>
  <si>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</si>
  <si>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</si>
  <si>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</si>
  <si>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</si>
  <si>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</si>
  <si>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</si>
  <si>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</si>
  <si>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</si>
  <si>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</si>
  <si>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</si>
  <si>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</si>
  <si>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</si>
  <si>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</si>
  <si>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</si>
  <si>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</si>
  <si>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</si>
  <si>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</si>
  <si>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</si>
  <si>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</si>
  <si>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</si>
  <si>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</si>
  <si>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</si>
  <si>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</si>
  <si>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</si>
  <si>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</si>
  <si>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</si>
  <si>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</si>
  <si>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</si>
  <si>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</si>
  <si>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</si>
  <si>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</si>
  <si>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</si>
  <si>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</si>
  <si>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</si>
  <si>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</si>
  <si>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</si>
  <si>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</si>
  <si>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</si>
  <si>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</si>
  <si>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</si>
  <si>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</si>
  <si>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</si>
  <si>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</si>
  <si>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</si>
  <si>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</si>
  <si>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</si>
  <si>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</si>
  <si>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</si>
  <si>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</si>
  <si>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</si>
  <si>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</si>
  <si>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</si>
  <si>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</si>
  <si>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</si>
  <si>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</si>
  <si>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</si>
  <si>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</si>
  <si>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</si>
  <si>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</si>
  <si>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</si>
  <si>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</si>
  <si>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</si>
  <si>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</si>
  <si>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</si>
  <si>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</si>
  <si>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</si>
  <si>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</si>
  <si>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</si>
  <si>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</si>
  <si>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</si>
  <si>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</si>
  <si>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</si>
  <si>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</si>
  <si>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</si>
  <si>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</si>
  <si>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</si>
  <si>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</si>
  <si>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</si>
  <si>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</si>
  <si>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</si>
  <si>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</si>
  <si>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</si>
  <si>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</si>
  <si>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</si>
  <si>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</si>
  <si>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</si>
  <si>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</si>
  <si>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</si>
  <si>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</si>
  <si>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</si>
  <si>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</si>
  <si>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</si>
  <si>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</si>
  <si>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</si>
  <si>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</si>
  <si>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</si>
  <si>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</si>
  <si>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</si>
  <si>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</si>
  <si>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</si>
  <si>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</si>
  <si>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</si>
  <si>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</si>
  <si>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</si>
  <si>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</si>
  <si>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</si>
  <si>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</si>
  <si>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</si>
  <si>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</si>
  <si>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</si>
  <si>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</si>
  <si>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</si>
  <si>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</si>
  <si>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</si>
  <si>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</si>
  <si>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</si>
  <si>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</si>
  <si>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</si>
  <si>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</si>
  <si>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</si>
  <si>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</si>
  <si>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</si>
  <si>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</si>
  <si>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</si>
  <si>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</si>
  <si>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</si>
  <si>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</si>
  <si>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</si>
  <si>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</si>
  <si>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</si>
  <si>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</si>
  <si>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</si>
  <si>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</si>
  <si>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</si>
  <si>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</si>
  <si>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</si>
  <si>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</si>
  <si>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</si>
  <si>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</si>
  <si>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</si>
  <si>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</si>
  <si>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</si>
  <si>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</si>
  <si>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</si>
  <si>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</si>
  <si>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</si>
  <si>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</si>
  <si>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</si>
  <si>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</si>
  <si>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</si>
  <si>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</si>
  <si>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</si>
  <si>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</si>
  <si>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</si>
  <si>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</si>
  <si>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</si>
  <si>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</si>
  <si>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</si>
  <si>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</si>
  <si>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</si>
  <si>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</si>
  <si>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</si>
  <si>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</si>
  <si>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</si>
  <si>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</si>
  <si>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</si>
  <si>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</si>
  <si>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</si>
  <si>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</si>
  <si>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</si>
  <si>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</si>
  <si>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</si>
  <si>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</si>
  <si>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</si>
  <si>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</si>
  <si>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</si>
  <si>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</si>
  <si>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</si>
  <si>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</si>
  <si>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</si>
  <si>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</si>
  <si>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</si>
  <si>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</si>
  <si>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</si>
  <si>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</si>
  <si>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</si>
  <si>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</si>
  <si>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</si>
  <si>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</si>
  <si>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</si>
  <si>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</si>
  <si>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</si>
  <si>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</si>
  <si>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</si>
  <si>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</si>
  <si>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</si>
  <si>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</si>
  <si>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</si>
  <si>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</si>
  <si>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</si>
  <si>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</si>
  <si>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</si>
  <si>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</si>
  <si>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</si>
  <si>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</si>
  <si>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</si>
  <si>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</si>
  <si>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</si>
  <si>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</si>
  <si>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</si>
  <si>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</si>
  <si>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</si>
  <si>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</si>
  <si>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</si>
  <si>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</si>
  <si>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</si>
  <si>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</si>
  <si>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</si>
  <si>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</si>
  <si>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</si>
  <si>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</si>
  <si>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</si>
  <si>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</si>
  <si>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</si>
  <si>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</si>
  <si>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</si>
  <si>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</si>
  <si>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</si>
  <si>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</si>
  <si>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</si>
  <si>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</si>
  <si>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</si>
  <si>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</si>
  <si>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</si>
  <si>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</si>
  <si>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</si>
  <si>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</si>
  <si>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</si>
  <si>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</si>
  <si>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</si>
  <si>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</si>
  <si>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</si>
  <si>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</si>
  <si>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</si>
  <si>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</si>
  <si>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</si>
  <si>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</si>
  <si>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</si>
  <si>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</si>
  <si>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</si>
  <si>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</si>
  <si>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</si>
  <si>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</si>
  <si>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</si>
  <si>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</si>
  <si>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</si>
  <si>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</si>
  <si>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</si>
  <si>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</si>
  <si>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</si>
  <si>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</si>
  <si>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</si>
  <si>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</si>
  <si>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</si>
  <si>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</si>
  <si>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</si>
  <si>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</si>
  <si>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</si>
  <si>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</si>
  <si>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</si>
  <si>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</si>
  <si>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</si>
  <si>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</si>
  <si>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</si>
  <si>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</si>
  <si>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</si>
  <si>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</si>
  <si>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</si>
  <si>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</si>
  <si>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</si>
  <si>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</si>
  <si>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</si>
  <si>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</si>
  <si>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</si>
  <si>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</si>
  <si>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</si>
  <si>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</si>
  <si>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</si>
  <si>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</si>
  <si>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</si>
  <si>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</si>
  <si>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</si>
  <si>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</si>
  <si>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</si>
  <si>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</si>
  <si>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</si>
  <si>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</si>
  <si>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</si>
  <si>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</si>
  <si>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</si>
  <si>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</si>
  <si>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</si>
  <si>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</si>
  <si>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</si>
  <si>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</si>
  <si>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</si>
  <si>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</si>
  <si>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</si>
  <si>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</si>
  <si>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</si>
  <si>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</si>
  <si>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</si>
  <si>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</si>
  <si>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</si>
  <si>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</si>
  <si>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</si>
  <si>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</si>
  <si>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</si>
  <si>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</si>
  <si>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</si>
  <si>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</si>
  <si>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</si>
  <si>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</si>
  <si>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</si>
  <si>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</si>
  <si>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</si>
  <si>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</si>
  <si>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</si>
  <si>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</si>
  <si>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</si>
  <si>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</si>
  <si>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</si>
  <si>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</si>
  <si>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</si>
  <si>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</si>
  <si>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</si>
  <si>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</si>
  <si>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</si>
  <si>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</si>
  <si>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</si>
  <si>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</si>
  <si>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</si>
  <si>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</si>
  <si>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</si>
  <si>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</si>
  <si>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</si>
  <si>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</si>
  <si>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</si>
  <si>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</si>
  <si>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</si>
  <si>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</si>
  <si>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</si>
  <si>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</si>
  <si>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</si>
  <si>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</si>
  <si>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</si>
  <si>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</si>
  <si>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</si>
  <si>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</si>
  <si>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</si>
  <si>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</si>
  <si>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</si>
  <si>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</si>
  <si>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</si>
  <si>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</si>
  <si>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</si>
  <si>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</si>
  <si>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</si>
  <si>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</si>
  <si>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</si>
  <si>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</si>
  <si>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</si>
  <si>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</si>
  <si>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</si>
  <si>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</si>
  <si>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</si>
  <si>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</si>
  <si>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</si>
  <si>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</si>
  <si>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</si>
  <si>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</si>
  <si>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</si>
  <si>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</si>
  <si>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</si>
  <si>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</si>
  <si>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</si>
  <si>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</si>
  <si>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</si>
  <si>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</si>
  <si>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</si>
  <si>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</si>
  <si>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</si>
  <si>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</si>
  <si>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</si>
  <si>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</si>
  <si>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</si>
  <si>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</si>
  <si>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</si>
  <si>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</si>
  <si>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</si>
  <si>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</si>
  <si>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</si>
  <si>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</si>
  <si>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</si>
  <si>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</si>
  <si>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</si>
  <si>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</si>
  <si>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</si>
  <si>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</si>
  <si>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</si>
  <si>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</si>
  <si>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</si>
  <si>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</si>
  <si>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</si>
  <si>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</si>
  <si>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</si>
  <si>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</si>
  <si>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</si>
  <si>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</si>
  <si>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</si>
  <si>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</si>
  <si>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</si>
  <si>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</si>
  <si>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</si>
  <si>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</si>
  <si>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</si>
  <si>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</si>
  <si>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</si>
  <si>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</si>
  <si>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</si>
  <si>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</si>
  <si>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</si>
  <si>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</si>
  <si>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</si>
  <si>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</si>
  <si>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</si>
  <si>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</si>
  <si>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</si>
  <si>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</si>
  <si>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</si>
  <si>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</si>
  <si>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</si>
  <si>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</si>
  <si>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</si>
  <si>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</si>
  <si>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</si>
  <si>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</si>
  <si>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</si>
  <si>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</si>
  <si>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</si>
  <si>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</si>
  <si>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</si>
  <si>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</si>
  <si>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</si>
  <si>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</si>
  <si>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</si>
  <si>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</si>
  <si>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</si>
  <si>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</si>
  <si>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</si>
  <si>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</si>
  <si>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</si>
  <si>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</si>
  <si>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</si>
  <si>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</si>
  <si>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</si>
  <si>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</si>
  <si>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</si>
  <si>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</si>
  <si>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</si>
  <si>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</si>
  <si>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</si>
  <si>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</si>
  <si>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</si>
  <si>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</si>
  <si>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</si>
  <si>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</si>
  <si>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</si>
  <si>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</si>
  <si>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</si>
  <si>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</si>
  <si>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</si>
  <si>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</si>
  <si>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</si>
  <si>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</si>
  <si>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</si>
  <si>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</si>
  <si>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</si>
  <si>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</si>
  <si>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</si>
  <si>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</si>
  <si>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</si>
  <si>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</si>
  <si>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</si>
  <si>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</si>
  <si>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</si>
  <si>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</si>
  <si>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</si>
  <si>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</si>
  <si>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</si>
  <si>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</si>
  <si>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</si>
  <si>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</si>
  <si>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</si>
  <si>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</si>
  <si>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</si>
  <si>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</si>
  <si>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</si>
  <si>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</si>
  <si>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</si>
  <si>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</si>
  <si>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</si>
  <si>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</si>
  <si>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</si>
  <si>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</si>
  <si>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</si>
  <si>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</si>
  <si>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</si>
  <si>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</si>
  <si>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</si>
  <si>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</si>
  <si>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</si>
  <si>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</si>
  <si>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</si>
  <si>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</si>
  <si>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</si>
  <si>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</si>
  <si>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</si>
  <si>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</si>
  <si>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</si>
  <si>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</si>
  <si>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</si>
  <si>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</si>
  <si>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</si>
  <si>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</si>
  <si>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</si>
  <si>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</si>
  <si>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</si>
  <si>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</si>
  <si>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</si>
  <si>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</si>
  <si>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</si>
  <si>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</si>
  <si>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</si>
  <si>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</si>
  <si>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</si>
  <si>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</si>
  <si>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</si>
  <si>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</si>
  <si>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</si>
  <si>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</si>
  <si>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</si>
  <si>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</si>
  <si>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</si>
  <si>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</si>
  <si>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</si>
  <si>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</si>
  <si>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</si>
  <si>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</si>
  <si>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</si>
  <si>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</si>
  <si>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</si>
  <si>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</si>
  <si>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</si>
  <si>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</si>
  <si>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</si>
  <si>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</si>
  <si>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</si>
  <si>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</si>
  <si>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</si>
  <si>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</si>
  <si>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</si>
  <si>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</si>
  <si>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</si>
  <si>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</si>
  <si>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</si>
  <si>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</si>
  <si>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</si>
  <si>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</si>
  <si>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</si>
  <si>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</si>
  <si>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</si>
  <si>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</si>
  <si>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</si>
  <si>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</si>
  <si>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</si>
  <si>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</si>
  <si>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</si>
  <si>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</si>
  <si>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</si>
  <si>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</si>
  <si>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</si>
  <si>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</si>
  <si>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</si>
  <si>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</si>
  <si>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</si>
  <si>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</si>
  <si>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</si>
  <si>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</si>
  <si>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</si>
  <si>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</si>
  <si>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</si>
  <si>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</si>
  <si>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</si>
  <si>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</si>
  <si>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</si>
  <si>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</si>
  <si>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</si>
  <si>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</si>
  <si>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</si>
  <si>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</si>
  <si>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</si>
  <si>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</si>
  <si>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</si>
  <si>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</si>
  <si>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</si>
  <si>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</si>
  <si>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</si>
  <si>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</si>
  <si>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</si>
  <si>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</si>
  <si>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</si>
  <si>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</si>
  <si>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</si>
  <si>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</si>
  <si>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</si>
  <si>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</si>
  <si>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</si>
  <si>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</si>
  <si>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</si>
  <si>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</si>
  <si>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</si>
  <si>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</si>
  <si>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</si>
  <si>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</si>
  <si>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</si>
  <si>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</si>
  <si>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</si>
  <si>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</si>
  <si>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</si>
  <si>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</si>
  <si>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</si>
  <si>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</si>
  <si>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</si>
  <si>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</si>
  <si>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</si>
  <si>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</si>
  <si>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</si>
  <si>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</si>
  <si>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</si>
  <si>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</si>
  <si>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</si>
  <si>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</si>
  <si>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</si>
  <si>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</si>
  <si>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</si>
  <si>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</si>
  <si>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</si>
  <si>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</si>
  <si>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</si>
  <si>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</si>
  <si>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</si>
  <si>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</si>
  <si>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</si>
  <si>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</si>
  <si>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</si>
  <si>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</si>
  <si>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</si>
  <si>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</si>
  <si>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</si>
  <si>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</si>
  <si>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</si>
  <si>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</si>
  <si>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</si>
  <si>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</si>
  <si>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</si>
  <si>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</si>
  <si>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</si>
  <si>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</si>
  <si>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</si>
  <si>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</si>
  <si>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</si>
  <si>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</si>
  <si>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</si>
  <si>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</si>
  <si>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</si>
  <si>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</si>
  <si>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</si>
  <si>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</si>
  <si>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</si>
  <si>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</si>
  <si>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</si>
  <si>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</si>
  <si>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</si>
  <si>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</si>
  <si>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</si>
  <si>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</si>
  <si>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</si>
  <si>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</si>
  <si>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</si>
  <si>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</si>
  <si>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</si>
  <si>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</si>
  <si>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</si>
  <si>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</si>
  <si>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</si>
  <si>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</si>
  <si>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</si>
  <si>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</si>
  <si>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</si>
  <si>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</si>
  <si>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</si>
  <si>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</si>
  <si>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</si>
  <si>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</si>
  <si>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</si>
  <si>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</si>
  <si>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</si>
  <si>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</si>
  <si>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</si>
  <si>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</si>
  <si>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</si>
  <si>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</si>
  <si>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</si>
  <si>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</si>
  <si>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</si>
  <si>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</si>
  <si>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</si>
  <si>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</si>
  <si>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</si>
  <si>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</si>
  <si>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</si>
  <si>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</si>
  <si>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</si>
  <si>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</si>
  <si>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</si>
  <si>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</si>
  <si>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</si>
  <si>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</si>
  <si>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</si>
  <si>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</si>
  <si>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</si>
  <si>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</si>
  <si>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</si>
  <si>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</si>
  <si>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</si>
  <si>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</si>
  <si>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</si>
  <si>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</si>
  <si>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</si>
  <si>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</si>
  <si>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</si>
  <si>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</si>
  <si>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</si>
  <si>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</si>
  <si>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</si>
  <si>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</si>
  <si>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</si>
  <si>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</si>
  <si>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</si>
  <si>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</si>
  <si>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</si>
  <si>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</si>
  <si>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</si>
  <si>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</si>
  <si>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</si>
  <si>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</si>
  <si>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</si>
  <si>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</si>
  <si>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</si>
  <si>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</si>
  <si>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</si>
  <si>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</si>
  <si>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</si>
  <si>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</si>
  <si>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</si>
  <si>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</si>
  <si>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</si>
  <si>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</si>
  <si>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</si>
  <si>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</si>
  <si>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</si>
  <si>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</si>
  <si>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</si>
  <si>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</si>
  <si>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</si>
  <si>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</si>
  <si>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</si>
  <si>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</si>
  <si>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</si>
  <si>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</si>
  <si>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</si>
  <si>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</si>
  <si>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</si>
  <si>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</si>
  <si>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</si>
  <si>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</si>
  <si>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</si>
  <si>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</si>
  <si>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</si>
  <si>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</si>
  <si>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</si>
  <si>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</si>
  <si>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</si>
  <si>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</si>
  <si>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</si>
  <si>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</si>
  <si>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</si>
  <si>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</si>
  <si>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</si>
  <si>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</si>
  <si>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</si>
  <si>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</si>
  <si>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</si>
  <si>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</si>
  <si>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</si>
  <si>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</si>
  <si>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</si>
  <si>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</si>
  <si>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</si>
  <si>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</si>
  <si>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</si>
  <si>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</si>
  <si>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</si>
  <si>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</si>
  <si>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</si>
  <si>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</si>
  <si>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</si>
  <si>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</si>
  <si>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</si>
  <si>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</si>
  <si>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</si>
  <si>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</si>
  <si>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</si>
  <si>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</si>
  <si>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</si>
  <si>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</si>
  <si>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</si>
  <si>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</si>
  <si>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</si>
  <si>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</si>
  <si>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</si>
  <si>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</si>
  <si>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</si>
  <si>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</si>
  <si>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</si>
  <si>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</si>
  <si>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</si>
  <si>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</si>
  <si>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</si>
  <si>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</si>
  <si>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</si>
  <si>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</si>
  <si>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</si>
  <si>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</si>
  <si>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</si>
  <si>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</si>
  <si>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</si>
  <si>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</si>
  <si>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</si>
  <si>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</si>
  <si>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</si>
  <si>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</si>
  <si>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</si>
  <si>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</si>
  <si>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</si>
  <si>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</si>
  <si>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</si>
  <si>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</si>
  <si>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</si>
  <si>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</si>
  <si>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</si>
  <si>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</si>
  <si>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</si>
  <si>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</si>
  <si>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</si>
  <si>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</si>
  <si>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</si>
  <si>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</si>
  <si>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</si>
  <si>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</si>
  <si>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</si>
  <si>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</si>
  <si>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</si>
  <si>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</si>
  <si>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</si>
  <si>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</si>
  <si>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</si>
  <si>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</si>
  <si>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</si>
  <si>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</si>
  <si>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</si>
  <si>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</si>
  <si>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</si>
  <si>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</si>
  <si>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</si>
  <si>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</si>
  <si>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</si>
  <si>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</si>
  <si>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</si>
  <si>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</si>
  <si>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</si>
  <si>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</si>
  <si>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</si>
  <si>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</si>
  <si>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</si>
  <si>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</si>
  <si>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</si>
  <si>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</si>
  <si>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</si>
  <si>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</si>
  <si>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</si>
  <si>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</si>
  <si>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</si>
  <si>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</si>
  <si>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</si>
  <si>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</si>
  <si>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</si>
  <si>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</si>
  <si>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</si>
  <si>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</si>
  <si>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</si>
  <si>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</si>
  <si>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</si>
  <si>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</si>
  <si>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</si>
  <si>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</si>
  <si>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</si>
  <si>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</si>
  <si>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</si>
  <si>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</si>
  <si>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</si>
  <si>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</si>
  <si>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</si>
  <si>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</si>
  <si>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</si>
  <si>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</si>
  <si>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</si>
  <si>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</si>
  <si>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</si>
  <si>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</si>
  <si>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</si>
  <si>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</si>
  <si>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</si>
  <si>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</si>
  <si>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</si>
  <si>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</si>
  <si>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</si>
  <si>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</si>
  <si>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</si>
  <si>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</si>
  <si>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</si>
  <si>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</si>
  <si>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</si>
  <si>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</si>
  <si>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</si>
  <si>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</si>
  <si>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</si>
  <si>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</si>
  <si>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</si>
  <si>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</si>
  <si>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</si>
  <si>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</si>
  <si>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</si>
  <si>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</si>
  <si>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</si>
  <si>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</si>
  <si>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</si>
  <si>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</si>
  <si>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</si>
  <si>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</si>
  <si>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</si>
  <si>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</si>
  <si>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</si>
  <si>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</si>
  <si>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</si>
  <si>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</si>
  <si>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</si>
  <si>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</si>
  <si>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</si>
  <si>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</si>
  <si>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</si>
  <si>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</si>
  <si>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</si>
  <si>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</si>
  <si>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</si>
  <si>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</si>
  <si>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</si>
  <si>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</si>
  <si>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</si>
  <si>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</si>
  <si>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</si>
  <si>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</si>
  <si>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</si>
  <si>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</si>
  <si>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</si>
  <si>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</si>
  <si>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</si>
  <si>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</si>
  <si>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</si>
  <si>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</si>
  <si>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</si>
  <si>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</si>
  <si>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</si>
  <si>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</si>
  <si>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</si>
  <si>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</si>
  <si>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</si>
  <si>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</si>
  <si>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</si>
  <si>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</si>
  <si>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</si>
  <si>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</si>
  <si>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</si>
  <si>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</si>
  <si>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</si>
  <si>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</si>
  <si>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</si>
  <si>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</si>
  <si>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</si>
  <si>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</si>
  <si>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</si>
  <si>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</si>
  <si>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</si>
  <si>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</si>
  <si>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</si>
  <si>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</si>
  <si>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</si>
  <si>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</si>
  <si>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</si>
  <si>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</si>
  <si>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</si>
  <si>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</si>
  <si>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</si>
  <si>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</si>
  <si>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</si>
  <si>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</si>
  <si>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</si>
  <si>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</si>
  <si>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</si>
  <si>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</si>
  <si>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</si>
  <si>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</si>
  <si>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</si>
  <si>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</si>
  <si>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</si>
  <si>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</si>
  <si>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</si>
  <si>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</si>
  <si>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</si>
  <si>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</si>
  <si>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</si>
  <si>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</si>
  <si>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</si>
  <si>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</si>
  <si>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</si>
  <si>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</si>
  <si>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</si>
  <si>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</si>
  <si>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</si>
  <si>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</si>
  <si>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</si>
  <si>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</si>
  <si>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</si>
  <si>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</si>
  <si>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</si>
  <si>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</si>
  <si>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</si>
  <si>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</si>
  <si>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</si>
  <si>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</si>
  <si>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</si>
  <si>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</si>
  <si>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</si>
  <si>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</si>
  <si>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</si>
  <si>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</si>
  <si>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</si>
  <si>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</si>
  <si>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</si>
  <si>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</si>
  <si>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</si>
  <si>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</si>
  <si>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</si>
  <si>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</si>
  <si>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</si>
  <si>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</si>
  <si>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</si>
  <si>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</si>
  <si>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</si>
  <si>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</si>
  <si>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</si>
  <si>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</si>
  <si>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</si>
  <si>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</si>
  <si>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</si>
  <si>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</si>
  <si>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</si>
  <si>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</si>
  <si>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</si>
  <si>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</si>
  <si>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</si>
  <si>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</si>
  <si>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</si>
  <si>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</si>
  <si>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</si>
  <si>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</si>
  <si>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</si>
  <si>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</si>
  <si>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</si>
  <si>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</si>
  <si>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</si>
  <si>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</si>
  <si>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</si>
  <si>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</si>
  <si>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</si>
  <si>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</si>
  <si>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</si>
  <si>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</si>
  <si>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</si>
  <si>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</si>
  <si>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</si>
  <si>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</si>
  <si>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</si>
  <si>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</si>
  <si>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</si>
  <si>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</si>
  <si>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</si>
  <si>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</si>
  <si>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</si>
  <si>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</si>
  <si>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</si>
  <si>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</si>
  <si>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</si>
  <si>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</si>
  <si>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</si>
  <si>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</si>
  <si>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</si>
  <si>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</si>
  <si>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</si>
  <si>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</si>
  <si>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</si>
  <si>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</si>
  <si>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</si>
  <si>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</si>
  <si>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</si>
  <si>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</si>
  <si>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</si>
  <si>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</si>
  <si>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</si>
  <si>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</si>
  <si>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</si>
  <si>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</si>
  <si>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</si>
  <si>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</si>
  <si>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</si>
  <si>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</si>
  <si>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</si>
  <si>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</si>
  <si>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</si>
  <si>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</si>
  <si>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</si>
  <si>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</si>
  <si>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</si>
  <si>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</si>
  <si>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</si>
  <si>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</si>
  <si>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</si>
  <si>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</si>
  <si>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</si>
  <si>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</si>
  <si>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</si>
  <si>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</si>
  <si>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</si>
  <si>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</si>
  <si>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</si>
  <si>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</si>
  <si>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</si>
  <si>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</si>
  <si>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</si>
  <si>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</si>
  <si>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</si>
  <si>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</si>
  <si>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</si>
  <si>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</si>
  <si>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</si>
  <si>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</si>
  <si>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</si>
  <si>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</si>
  <si>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</si>
  <si>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</si>
  <si>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</si>
  <si>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</si>
  <si>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</si>
  <si>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</si>
  <si>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</si>
  <si>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</si>
  <si>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</si>
  <si>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</si>
  <si>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</si>
  <si>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</si>
  <si>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</si>
  <si>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</si>
  <si>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</si>
  <si>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</si>
  <si>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</si>
  <si>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</si>
  <si>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</si>
  <si>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</si>
  <si>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</si>
  <si>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</si>
  <si>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</si>
  <si>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</si>
  <si>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</si>
  <si>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</si>
  <si>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</si>
  <si>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</si>
  <si>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</si>
  <si>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</si>
  <si>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</si>
  <si>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</si>
  <si>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</si>
  <si>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</si>
  <si>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</si>
  <si>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</si>
  <si>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</si>
  <si>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</si>
  <si>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</si>
  <si>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</si>
  <si>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</si>
  <si>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</si>
  <si>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</si>
  <si>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</si>
  <si>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</si>
  <si>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</si>
  <si>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</si>
  <si>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</si>
  <si>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</si>
  <si>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</si>
  <si>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</si>
  <si>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</si>
  <si>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</si>
  <si>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</si>
  <si>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</si>
  <si>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</si>
  <si>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</si>
  <si>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</si>
  <si>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</si>
  <si>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</si>
  <si>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</si>
  <si>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</si>
  <si>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</si>
  <si>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</si>
  <si>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</si>
  <si>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</si>
  <si>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</si>
  <si>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</si>
  <si>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</si>
  <si>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</si>
  <si>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</si>
  <si>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</si>
  <si>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</si>
  <si>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</si>
  <si>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</si>
  <si>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</si>
  <si>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</si>
  <si>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</si>
  <si>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</si>
  <si>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</si>
  <si>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</si>
  <si>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</si>
  <si>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</si>
  <si>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</si>
  <si>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</si>
  <si>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</si>
  <si>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</si>
  <si>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</si>
  <si>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</si>
  <si>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</si>
  <si>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</si>
  <si>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</si>
  <si>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</si>
  <si>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</si>
  <si>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</si>
  <si>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</si>
  <si>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</si>
  <si>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</si>
  <si>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</si>
  <si>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</si>
  <si>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</si>
  <si>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</si>
  <si>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</si>
  <si>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</si>
  <si>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</si>
  <si>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</si>
  <si>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</si>
  <si>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</si>
  <si>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</si>
  <si>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</si>
  <si>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</si>
  <si>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</si>
  <si>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</si>
  <si>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</si>
  <si>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</si>
  <si>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</si>
  <si>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</si>
  <si>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</si>
  <si>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</si>
  <si>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</si>
  <si>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</si>
  <si>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</si>
  <si>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</si>
  <si>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</si>
  <si>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</si>
  <si>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</si>
  <si>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</si>
  <si>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</si>
  <si>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</si>
  <si>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</si>
  <si>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</si>
  <si>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</si>
  <si>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</si>
  <si>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</si>
  <si>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</si>
  <si>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</si>
  <si>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</si>
  <si>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</si>
  <si>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</si>
  <si>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</si>
  <si>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</si>
  <si>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</si>
  <si>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</si>
  <si>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</si>
  <si>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</si>
  <si>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</si>
  <si>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</si>
  <si>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</si>
  <si>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</si>
  <si>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</si>
  <si>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</si>
  <si>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</si>
  <si>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</si>
  <si>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</si>
  <si>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</si>
  <si>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</si>
  <si>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</si>
  <si>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</si>
  <si>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</si>
  <si>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</si>
  <si>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</si>
  <si>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</si>
  <si>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</si>
  <si>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</si>
  <si>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</si>
  <si>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</si>
  <si>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</si>
  <si>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</si>
  <si>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</si>
  <si>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</si>
  <si>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</si>
  <si>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</si>
  <si>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</si>
  <si>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</si>
  <si>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</si>
  <si>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</si>
  <si>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</si>
  <si>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</si>
  <si>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</si>
  <si>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</si>
  <si>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</si>
  <si>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</si>
  <si>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</si>
  <si>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</si>
  <si>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</si>
  <si>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</si>
  <si>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</si>
  <si>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</si>
  <si>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</si>
  <si>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</si>
  <si>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</si>
  <si>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</si>
  <si>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</si>
  <si>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</si>
  <si>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</si>
  <si>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</si>
  <si>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</si>
  <si>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</si>
  <si>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</si>
  <si>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</si>
  <si>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</si>
  <si>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</si>
  <si>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</si>
  <si>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</si>
  <si>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</si>
  <si>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</si>
  <si>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</si>
  <si>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</si>
  <si>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</si>
  <si>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</si>
  <si>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</si>
  <si>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</si>
  <si>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</si>
  <si>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</si>
  <si>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</si>
  <si>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</si>
  <si>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</si>
  <si>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</si>
  <si>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</si>
  <si>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</si>
  <si>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</si>
  <si>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</si>
  <si>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</si>
  <si>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</si>
  <si>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</si>
  <si>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</si>
  <si>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</si>
  <si>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</si>
  <si>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</si>
  <si>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</si>
  <si>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</si>
  <si>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</si>
  <si>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</si>
  <si>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</si>
  <si>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</si>
  <si>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</si>
  <si>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</si>
  <si>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</si>
  <si>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</si>
  <si>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</si>
  <si>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</si>
  <si>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</si>
  <si>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</si>
  <si>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</si>
  <si>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</si>
  <si>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</si>
  <si>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</si>
  <si>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</si>
  <si>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</si>
  <si>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</si>
  <si>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</si>
  <si>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</si>
  <si>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</si>
  <si>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</si>
  <si>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</si>
  <si>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</si>
  <si>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</si>
  <si>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</si>
  <si>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</si>
  <si>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</si>
  <si>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</si>
  <si>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</si>
  <si>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</si>
  <si>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</si>
  <si>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</si>
  <si>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</si>
  <si>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</si>
  <si>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</si>
  <si>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</si>
  <si>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</si>
  <si>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</si>
  <si>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</si>
  <si>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</si>
  <si>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</si>
  <si>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</si>
  <si>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</si>
  <si>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</si>
  <si>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</si>
  <si>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</si>
  <si>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</si>
  <si>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</si>
  <si>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</si>
  <si>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</si>
  <si>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</si>
  <si>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</si>
  <si>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</si>
  <si>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</si>
  <si>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</si>
  <si>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</si>
  <si>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</si>
  <si>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</si>
  <si>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</si>
  <si>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</si>
  <si>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</si>
  <si>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</si>
  <si>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</si>
  <si>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</si>
  <si>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</si>
  <si>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</si>
  <si>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</si>
  <si>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</si>
  <si>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</si>
  <si>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</si>
  <si>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</si>
  <si>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</si>
  <si>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</si>
  <si>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</si>
  <si>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</si>
  <si>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</si>
  <si>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</si>
  <si>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</si>
  <si>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</si>
  <si>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</si>
  <si>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</si>
  <si>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</si>
  <si>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</si>
  <si>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</si>
  <si>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</si>
  <si>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</si>
  <si>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</si>
  <si>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</si>
  <si>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</si>
  <si>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</si>
  <si>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</si>
  <si>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</si>
  <si>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</si>
  <si>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</si>
  <si>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</si>
  <si>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</si>
  <si>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</si>
  <si>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</si>
  <si>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</si>
  <si>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</si>
  <si>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</si>
  <si>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</si>
  <si>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</si>
  <si>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</si>
  <si>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</si>
  <si>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</si>
  <si>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</si>
  <si>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</si>
  <si>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</si>
  <si>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</si>
  <si>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</si>
  <si>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</si>
  <si>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</si>
  <si>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</si>
  <si>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</si>
  <si>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</si>
  <si>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</si>
  <si>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</si>
  <si>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</si>
  <si>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</si>
  <si>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</si>
  <si>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</si>
  <si>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</si>
  <si>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</si>
  <si>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</si>
  <si>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</si>
  <si>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</si>
  <si>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</si>
  <si>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</si>
  <si>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</si>
  <si>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</si>
  <si>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</si>
  <si>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</si>
  <si>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</si>
  <si>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</si>
  <si>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</si>
  <si>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</si>
  <si>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</si>
  <si>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</si>
  <si>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</si>
  <si>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</si>
  <si>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</si>
  <si>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</si>
  <si>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</si>
  <si>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</si>
  <si>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</si>
  <si>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</si>
  <si>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</si>
  <si>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</si>
  <si>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</si>
  <si>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</si>
  <si>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</si>
  <si>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</si>
  <si>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</si>
  <si>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</si>
  <si>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</si>
  <si>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</si>
  <si>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</si>
  <si>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</si>
  <si>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</si>
  <si>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</si>
  <si>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</si>
  <si>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</si>
  <si>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</si>
  <si>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</si>
  <si>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</si>
  <si>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</si>
  <si>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</si>
  <si>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</si>
  <si>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</si>
  <si>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</si>
  <si>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</si>
  <si>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</si>
  <si>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</si>
  <si>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</si>
  <si>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</si>
  <si>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</si>
  <si>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</si>
  <si>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</si>
  <si>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</si>
  <si>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</si>
  <si>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</si>
  <si>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</si>
  <si>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</si>
  <si>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</si>
  <si>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</si>
  <si>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</si>
  <si>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</si>
  <si>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</si>
  <si>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</si>
  <si>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</si>
  <si>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</si>
  <si>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</si>
  <si>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</si>
  <si>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</si>
  <si>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</si>
  <si>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</si>
  <si>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</si>
  <si>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</si>
  <si>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</si>
  <si>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</si>
  <si>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</si>
  <si>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</si>
  <si>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</si>
  <si>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</si>
  <si>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</si>
  <si>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</si>
  <si>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</si>
  <si>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</si>
  <si>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</si>
  <si>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</si>
  <si>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</si>
  <si>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</si>
  <si>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</si>
  <si>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</si>
  <si>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</si>
  <si>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</si>
  <si>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</si>
  <si>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</si>
  <si>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</si>
  <si>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</si>
  <si>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</si>
  <si>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</si>
  <si>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</si>
  <si>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</si>
  <si>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</si>
  <si>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</si>
  <si>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</si>
  <si>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</si>
  <si>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</si>
  <si>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</si>
  <si>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</si>
  <si>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</si>
  <si>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</si>
  <si>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</si>
  <si>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</si>
  <si>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</si>
  <si>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</si>
  <si>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</si>
  <si>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</si>
  <si>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</si>
  <si>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</si>
  <si>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</si>
  <si>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</si>
  <si>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</si>
  <si>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</si>
  <si>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</si>
  <si>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</si>
  <si>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</si>
  <si>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</si>
  <si>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</si>
  <si>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</si>
  <si>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</si>
  <si>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</si>
  <si>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</si>
  <si>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</si>
  <si>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</si>
  <si>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</si>
  <si>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</si>
  <si>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</si>
  <si>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</si>
  <si>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</si>
  <si>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</si>
  <si>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</si>
  <si>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</si>
  <si>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</si>
  <si>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</si>
  <si>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</si>
  <si>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</si>
  <si>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</si>
  <si>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</si>
  <si>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</si>
  <si>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</si>
  <si>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</si>
  <si>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</si>
  <si>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</si>
  <si>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</si>
  <si>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</si>
  <si>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</si>
  <si>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</si>
  <si>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</si>
  <si>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</si>
  <si>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</si>
  <si>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</si>
  <si>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</si>
  <si>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</si>
  <si>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</si>
  <si>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</si>
  <si>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</si>
  <si>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</si>
  <si>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</si>
  <si>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</si>
  <si>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</si>
  <si>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</si>
  <si>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</si>
  <si>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</si>
  <si>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</si>
  <si>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</si>
  <si>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</si>
  <si>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</si>
  <si>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</si>
  <si>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</si>
  <si>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</si>
  <si>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</si>
  <si>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</si>
  <si>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</si>
  <si>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</si>
  <si>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</si>
  <si>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</si>
  <si>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</si>
  <si>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</si>
  <si>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</si>
  <si>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</si>
  <si>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</si>
  <si>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</si>
  <si>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</si>
  <si>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</si>
  <si>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</si>
  <si>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</si>
  <si>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</si>
  <si>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</si>
  <si>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</si>
  <si>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</si>
  <si>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</si>
  <si>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</si>
  <si>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</si>
  <si>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</si>
  <si>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</si>
  <si>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</si>
  <si>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</si>
  <si>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</si>
  <si>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</si>
  <si>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</si>
  <si>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</si>
  <si>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</si>
  <si>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</si>
  <si>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</si>
  <si>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</si>
  <si>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</si>
  <si>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</si>
  <si>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</si>
  <si>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</si>
  <si>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</si>
  <si>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</si>
  <si>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</si>
  <si>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</si>
  <si>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</si>
  <si>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</si>
  <si>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</si>
  <si>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</si>
  <si>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</si>
  <si>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</si>
  <si>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</si>
  <si>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</si>
  <si>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</si>
  <si>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</si>
  <si>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</si>
  <si>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</si>
  <si>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</si>
  <si>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</si>
  <si>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</si>
  <si>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</si>
  <si>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</si>
  <si>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</si>
  <si>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</si>
  <si>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</si>
  <si>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</si>
  <si>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</si>
  <si>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</si>
  <si>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</si>
  <si>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</si>
  <si>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</si>
  <si>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</si>
  <si>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</si>
  <si>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</si>
  <si>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</si>
  <si>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</si>
  <si>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</si>
  <si>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</si>
  <si>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</si>
  <si>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</si>
  <si>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</si>
  <si>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</si>
  <si>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</si>
  <si>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</si>
  <si>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</si>
  <si>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</si>
  <si>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</si>
  <si>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</si>
  <si>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</si>
  <si>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</si>
  <si>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</si>
  <si>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</si>
  <si>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</si>
  <si>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</si>
  <si>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</si>
  <si>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</si>
  <si>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</si>
  <si>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</si>
  <si>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</si>
  <si>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</si>
  <si>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</si>
  <si>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</si>
  <si>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</si>
  <si>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</si>
  <si>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</si>
  <si>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</si>
  <si>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</si>
  <si>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</si>
  <si>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</si>
  <si>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</si>
  <si>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</si>
  <si>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</si>
  <si>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</si>
  <si>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</si>
  <si>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</si>
  <si>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</si>
  <si>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</si>
  <si>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</si>
  <si>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</si>
  <si>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</si>
  <si>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</si>
  <si>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</si>
  <si>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</si>
  <si>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</si>
  <si>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</si>
  <si>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</si>
  <si>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</si>
  <si>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</si>
  <si>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</si>
  <si>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</si>
  <si>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</si>
  <si>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</si>
  <si>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</si>
  <si>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</si>
  <si>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</si>
  <si>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</si>
  <si>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</si>
  <si>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</si>
  <si>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</si>
  <si>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</si>
  <si>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</si>
  <si>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</si>
  <si>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</si>
  <si>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</si>
  <si>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</si>
  <si>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</si>
  <si>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</si>
  <si>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</si>
  <si>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</si>
  <si>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</si>
  <si>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</si>
  <si>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</si>
  <si>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</si>
  <si>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</si>
  <si>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</si>
  <si>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</si>
  <si>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</si>
  <si>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</si>
  <si>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</si>
  <si>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</si>
  <si>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</si>
  <si>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</si>
  <si>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</si>
  <si>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</si>
  <si>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</si>
  <si>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</si>
  <si>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</si>
  <si>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</si>
  <si>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</si>
  <si>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</si>
  <si>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</si>
  <si>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</si>
  <si>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</si>
  <si>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</si>
  <si>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</si>
  <si>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</si>
  <si>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</si>
  <si>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</si>
  <si>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</si>
  <si>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</si>
  <si>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</si>
  <si>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</si>
  <si>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</si>
  <si>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</si>
  <si>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</si>
  <si>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</si>
  <si>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</si>
  <si>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</si>
  <si>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</si>
  <si>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</si>
  <si>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</si>
  <si>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</si>
  <si>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</si>
  <si>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</si>
  <si>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</si>
  <si>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</si>
  <si>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</si>
  <si>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</si>
  <si>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</si>
  <si>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</si>
  <si>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</si>
  <si>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</si>
  <si>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</si>
  <si>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</si>
  <si>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</si>
  <si>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</si>
  <si>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</si>
  <si>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</si>
  <si>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</si>
  <si>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</si>
  <si>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</si>
  <si>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</si>
  <si>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</si>
  <si>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</si>
  <si>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</si>
  <si>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</si>
  <si>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</si>
  <si>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</si>
  <si>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</si>
  <si>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</si>
  <si>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</si>
  <si>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</si>
  <si>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</si>
  <si>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</si>
  <si>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</si>
  <si>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</si>
  <si>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</si>
  <si>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</si>
  <si>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</si>
  <si>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</si>
  <si>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</si>
  <si>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</si>
  <si>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</si>
  <si>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</si>
  <si>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</si>
  <si>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</si>
  <si>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</si>
  <si>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</si>
  <si>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</si>
  <si>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</si>
  <si>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</si>
  <si>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</si>
  <si>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</si>
  <si>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</si>
  <si>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</si>
  <si>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</si>
  <si>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</si>
  <si>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</si>
  <si>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</si>
  <si>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</si>
  <si>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</si>
  <si>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</si>
  <si>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</si>
  <si>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</si>
  <si>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</si>
  <si>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</si>
  <si>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</si>
  <si>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</si>
  <si>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</si>
  <si>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</si>
  <si>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</si>
  <si>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</si>
  <si>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</si>
  <si>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</si>
  <si>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</si>
  <si>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</si>
  <si>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</si>
  <si>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</si>
  <si>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</si>
  <si>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</si>
  <si>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</si>
  <si>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</si>
  <si>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</si>
  <si>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</si>
  <si>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</si>
  <si>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</si>
  <si>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</si>
  <si>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</si>
  <si>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</si>
  <si>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</si>
  <si>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</si>
  <si>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</si>
  <si>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</si>
  <si>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</si>
  <si>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</si>
  <si>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</si>
  <si>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</si>
  <si>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</si>
  <si>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</si>
  <si>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</si>
  <si>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</si>
  <si>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</si>
  <si>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</si>
  <si>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</si>
  <si>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</si>
  <si>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</si>
  <si>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</si>
  <si>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</si>
  <si>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</si>
  <si>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</si>
  <si>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</si>
  <si>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</si>
  <si>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</si>
  <si>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</si>
  <si>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</si>
  <si>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</si>
  <si>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</si>
  <si>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</si>
  <si>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</si>
  <si>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</si>
  <si>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</si>
  <si>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</si>
  <si>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</si>
  <si>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</si>
  <si>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</si>
  <si>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</si>
  <si>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</si>
  <si>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</si>
  <si>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</si>
  <si>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</si>
  <si>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</si>
  <si>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</si>
  <si>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</si>
  <si>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</si>
  <si>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</si>
  <si>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</si>
  <si>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</si>
  <si>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</si>
  <si>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</si>
  <si>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</si>
  <si>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</si>
  <si>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</si>
  <si>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</si>
  <si>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</si>
  <si>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</si>
  <si>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</si>
  <si>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</si>
  <si>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</si>
  <si>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</si>
  <si>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</si>
  <si>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</si>
  <si>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</si>
  <si>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</si>
  <si>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</si>
  <si>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</si>
  <si>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</si>
  <si>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</si>
  <si>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</si>
  <si>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</si>
  <si>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</si>
  <si>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</si>
  <si>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</si>
  <si>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</si>
  <si>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</si>
  <si>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</si>
  <si>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</si>
  <si>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</si>
  <si>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</si>
  <si>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</si>
  <si>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</si>
  <si>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</si>
  <si>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</si>
  <si>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</si>
  <si>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</si>
  <si>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</si>
  <si>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</si>
  <si>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</si>
  <si>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</si>
  <si>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</si>
  <si>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</si>
  <si>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</si>
  <si>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</si>
  <si>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</si>
  <si>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</si>
  <si>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</si>
  <si>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</si>
  <si>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</si>
  <si>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</si>
  <si>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</si>
  <si>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</si>
  <si>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</si>
  <si>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</si>
  <si>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</si>
  <si>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</si>
  <si>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</si>
  <si>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</si>
  <si>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</si>
  <si>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</si>
  <si>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</si>
  <si>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</si>
  <si>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</si>
  <si>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</si>
  <si>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</si>
  <si>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</si>
  <si>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</si>
  <si>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</si>
  <si>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</si>
  <si>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</si>
  <si>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</si>
  <si>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</si>
  <si>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</si>
  <si>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</si>
  <si>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</si>
  <si>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</si>
  <si>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</si>
  <si>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</si>
  <si>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</si>
  <si>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</si>
  <si>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</si>
  <si>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</si>
  <si>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</si>
  <si>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</si>
  <si>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</si>
  <si>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</si>
  <si>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</si>
  <si>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</si>
  <si>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</si>
  <si>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</si>
  <si>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</si>
  <si>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</si>
  <si>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</si>
  <si>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</si>
  <si>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</si>
  <si>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</si>
  <si>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</si>
  <si>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</si>
  <si>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</si>
  <si>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</si>
  <si>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</si>
  <si>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</si>
  <si>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</si>
  <si>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</si>
  <si>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</si>
  <si>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</si>
  <si>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</si>
  <si>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</si>
  <si>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</si>
  <si>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</si>
  <si>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</si>
  <si>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</si>
  <si>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</si>
  <si>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</si>
  <si>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</si>
  <si>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</si>
  <si>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</si>
  <si>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</si>
  <si>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</si>
  <si>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</si>
  <si>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</si>
  <si>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</si>
  <si>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</si>
  <si>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</si>
  <si>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</si>
  <si>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</si>
  <si>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</si>
  <si>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</si>
  <si>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</si>
  <si>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</si>
  <si>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</si>
  <si>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</si>
  <si>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</si>
  <si>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</si>
  <si>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</si>
  <si>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</si>
  <si>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</si>
  <si>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</si>
  <si>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</si>
  <si>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</si>
  <si>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</si>
  <si>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</si>
  <si>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</si>
  <si>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</si>
  <si>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</si>
  <si>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</si>
  <si>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</si>
  <si>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</si>
  <si>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</si>
  <si>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</si>
  <si>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</si>
  <si>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</si>
  <si>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</si>
  <si>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</si>
  <si>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</si>
  <si>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</si>
  <si>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</si>
  <si>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</si>
  <si>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</si>
  <si>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</si>
  <si>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</si>
  <si>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</si>
  <si>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</si>
  <si>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</si>
  <si>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</si>
  <si>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</si>
  <si>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</si>
  <si>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</si>
  <si>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</si>
  <si>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</si>
  <si>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</si>
  <si>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</si>
  <si>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</si>
  <si>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</si>
  <si>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</si>
  <si>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</si>
  <si>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</si>
  <si>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</si>
  <si>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</si>
  <si>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</si>
  <si>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</si>
  <si>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</si>
  <si>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</si>
  <si>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</si>
  <si>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</si>
  <si>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</si>
  <si>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</si>
  <si>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</si>
  <si>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</si>
  <si>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</si>
  <si>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</si>
  <si>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</si>
  <si>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</si>
  <si>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</si>
  <si>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</si>
  <si>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</si>
  <si>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</si>
  <si>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</si>
  <si>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</si>
  <si>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</si>
  <si>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</si>
  <si>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</si>
  <si>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</si>
  <si>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</si>
  <si>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</si>
  <si>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</si>
  <si>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</si>
  <si>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</si>
  <si>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</si>
  <si>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</si>
  <si>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</si>
  <si>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</si>
  <si>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</si>
  <si>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</si>
  <si>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</si>
  <si>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</si>
  <si>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</si>
  <si>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</si>
  <si>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</si>
  <si>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</si>
  <si>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</si>
  <si>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</si>
  <si>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</si>
  <si>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</si>
  <si>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</si>
  <si>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</si>
  <si>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</si>
  <si>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</si>
  <si>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</si>
  <si>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</si>
  <si>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</si>
  <si>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</si>
  <si>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</si>
  <si>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</si>
  <si>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</si>
  <si>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</si>
  <si>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</si>
  <si>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</si>
  <si>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</si>
  <si>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</si>
  <si>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</si>
  <si>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</si>
  <si>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</si>
  <si>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</si>
  <si>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</si>
  <si>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</si>
  <si>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</si>
  <si>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</si>
  <si>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</si>
  <si>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</si>
  <si>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</si>
  <si>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</si>
  <si>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</si>
  <si>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</si>
  <si>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</si>
  <si>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</si>
  <si>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</si>
  <si>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</si>
  <si>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</si>
  <si>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</si>
  <si>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</si>
  <si>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</si>
  <si>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</si>
  <si>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</si>
  <si>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</si>
  <si>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</si>
  <si>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</si>
  <si>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</si>
  <si>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</si>
  <si>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</si>
  <si>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</si>
  <si>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</si>
  <si>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</si>
  <si>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</si>
  <si>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</si>
  <si>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</si>
  <si>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</si>
  <si>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</si>
  <si>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</si>
  <si>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</si>
  <si>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</si>
  <si>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</si>
  <si>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</si>
  <si>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</si>
  <si>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</si>
  <si>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</si>
  <si>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</si>
  <si>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</si>
  <si>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</si>
  <si>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</si>
  <si>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</si>
  <si>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</si>
  <si>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</si>
  <si>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</si>
  <si>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</si>
  <si>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</si>
  <si>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</si>
  <si>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</si>
  <si>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</si>
  <si>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</si>
  <si>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</si>
  <si>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</si>
  <si>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</si>
  <si>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</si>
  <si>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</si>
  <si>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</si>
  <si>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</si>
  <si>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</si>
  <si>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</si>
  <si>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</si>
  <si>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</si>
  <si>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</si>
  <si>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</si>
  <si>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</si>
  <si>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</si>
  <si>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</si>
  <si>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</si>
  <si>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</si>
  <si>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</si>
  <si>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</si>
  <si>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</si>
  <si>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</si>
  <si>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</si>
  <si>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</si>
  <si>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</si>
  <si>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</si>
  <si>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</si>
  <si>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</si>
  <si>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</si>
  <si>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</si>
  <si>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</si>
  <si>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</si>
  <si>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</si>
  <si>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</si>
  <si>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</si>
  <si>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</si>
  <si>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</si>
  <si>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</si>
  <si>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</si>
  <si>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</si>
  <si>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</si>
  <si>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</si>
  <si>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</si>
  <si>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</si>
  <si>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</si>
  <si>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</si>
  <si>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</si>
  <si>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</si>
  <si>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</si>
  <si>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</si>
  <si>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</si>
  <si>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</si>
  <si>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</si>
  <si>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</si>
  <si>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</si>
  <si>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</si>
  <si>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</si>
  <si>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</si>
  <si>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</si>
  <si>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</si>
  <si>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</si>
  <si>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</si>
  <si>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</si>
  <si>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</si>
  <si>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</si>
  <si>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</si>
  <si>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</si>
  <si>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</si>
  <si>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</si>
  <si>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</si>
  <si>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</si>
  <si>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</si>
  <si>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</si>
  <si>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</si>
  <si>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</si>
  <si>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</si>
  <si>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</si>
  <si>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</si>
  <si>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</si>
  <si>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</si>
  <si>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</si>
  <si>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</si>
  <si>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</si>
  <si>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</si>
  <si>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</si>
  <si>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</si>
  <si>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</si>
  <si>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</si>
  <si>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</si>
  <si>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</si>
  <si>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</si>
  <si>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</si>
  <si>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</si>
  <si>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</si>
  <si>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</si>
  <si>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</si>
  <si>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</si>
  <si>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</si>
  <si>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</si>
  <si>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</si>
  <si>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</si>
  <si>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</si>
  <si>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</si>
  <si>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</si>
  <si>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</si>
  <si>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</si>
  <si>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</si>
  <si>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</si>
  <si>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</si>
  <si>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</si>
  <si>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</si>
  <si>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</si>
  <si>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</si>
  <si>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</si>
  <si>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</si>
  <si>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</si>
  <si>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</si>
  <si>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</si>
  <si>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</si>
  <si>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</si>
  <si>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</si>
  <si>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</si>
  <si>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</si>
  <si>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</si>
  <si>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</si>
  <si>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</si>
  <si>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</si>
  <si>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</si>
  <si>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</si>
  <si>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</si>
  <si>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</si>
  <si>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</si>
  <si>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</si>
  <si>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</si>
  <si>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</si>
  <si>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</si>
  <si>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</si>
  <si>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</si>
  <si>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</si>
  <si>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</si>
  <si>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</si>
  <si>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</si>
  <si>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</si>
  <si>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</si>
  <si>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</si>
  <si>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</si>
  <si>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</si>
  <si>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</si>
  <si>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</si>
  <si>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</si>
  <si>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</si>
  <si>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</si>
  <si>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</si>
  <si>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</si>
  <si>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</si>
  <si>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</si>
  <si>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</si>
  <si>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</si>
  <si>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</si>
  <si>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</si>
  <si>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</si>
  <si>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</si>
  <si>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</si>
  <si>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</si>
  <si>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</si>
  <si>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</si>
  <si>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</si>
  <si>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</si>
  <si>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</si>
  <si>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</si>
  <si>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</si>
  <si>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</si>
  <si>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</si>
  <si>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</si>
  <si>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</si>
  <si>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</si>
  <si>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</si>
  <si>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</si>
  <si>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</si>
  <si>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</si>
  <si>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</si>
  <si>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</si>
  <si>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</si>
  <si>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</si>
  <si>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</si>
  <si>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</si>
  <si>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</si>
  <si>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</si>
  <si>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</si>
  <si>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</si>
  <si>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</si>
  <si>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</si>
  <si>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</si>
  <si>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</si>
  <si>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</si>
  <si>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</si>
  <si>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</si>
  <si>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</si>
  <si>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</si>
  <si>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</si>
  <si>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</si>
  <si>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</si>
  <si>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</si>
  <si>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</si>
  <si>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</si>
  <si>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</si>
  <si>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</si>
  <si>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</si>
  <si>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</si>
  <si>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</si>
  <si>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</si>
  <si>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</si>
  <si>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</si>
  <si>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</si>
  <si>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</si>
  <si>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</si>
  <si>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</si>
  <si>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</si>
  <si>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</si>
  <si>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</si>
  <si>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</si>
  <si>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</si>
  <si>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</si>
  <si>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</si>
  <si>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</si>
  <si>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</si>
  <si>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</si>
  <si>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</si>
  <si>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</si>
  <si>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</si>
  <si>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</si>
  <si>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</si>
  <si>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</si>
  <si>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</si>
  <si>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</si>
  <si>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</si>
  <si>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</si>
  <si>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</si>
  <si>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</si>
  <si>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</si>
  <si>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</si>
  <si>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</si>
  <si>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</si>
  <si>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</si>
  <si>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</si>
  <si>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</si>
  <si>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</si>
  <si>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</si>
  <si>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</si>
  <si>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</si>
  <si>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</si>
  <si>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</si>
  <si>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</si>
  <si>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</si>
  <si>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</si>
  <si>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</si>
  <si>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</si>
  <si>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</si>
  <si>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</si>
  <si>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</si>
  <si>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</si>
  <si>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</si>
  <si>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</si>
  <si>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</si>
  <si>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</si>
  <si>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</si>
  <si>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</si>
  <si>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</si>
  <si>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</si>
  <si>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</si>
  <si>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</si>
  <si>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</si>
  <si>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</si>
  <si>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</si>
  <si>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</si>
  <si>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</si>
  <si>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</si>
  <si>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</si>
  <si>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</si>
  <si>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</si>
  <si>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</si>
  <si>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</si>
  <si>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</si>
  <si>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</si>
  <si>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</si>
  <si>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</si>
  <si>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</si>
  <si>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</si>
  <si>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</si>
  <si>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</si>
  <si>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</si>
  <si>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</si>
  <si>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</si>
  <si>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</si>
  <si>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</si>
  <si>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</si>
  <si>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</si>
  <si>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</si>
  <si>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</si>
  <si>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</si>
  <si>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</si>
  <si>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</si>
  <si>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</si>
  <si>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</si>
  <si>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</si>
  <si>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</si>
  <si>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</si>
  <si>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</si>
  <si>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</si>
  <si>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</si>
  <si>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</si>
  <si>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</si>
  <si>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</si>
  <si>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</si>
  <si>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</si>
  <si>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</si>
  <si>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</si>
  <si>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</si>
  <si>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</si>
  <si>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</si>
  <si>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</si>
  <si>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</si>
  <si>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</si>
  <si>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</si>
  <si>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</si>
  <si>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</si>
  <si>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</si>
  <si>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</si>
  <si>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</si>
  <si>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</si>
  <si>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</si>
  <si>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</si>
  <si>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</si>
  <si>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</si>
  <si>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</si>
  <si>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</si>
  <si>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</si>
  <si>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</si>
  <si>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</si>
  <si>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</si>
  <si>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</si>
  <si>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</si>
  <si>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</si>
  <si>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</si>
  <si>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</si>
  <si>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</si>
  <si>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</si>
  <si>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</si>
  <si>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</si>
  <si>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</si>
  <si>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</si>
  <si>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</si>
  <si>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</si>
  <si>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</si>
  <si>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</si>
  <si>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</si>
  <si>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</si>
  <si>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</si>
  <si>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</si>
  <si>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</si>
  <si>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</si>
  <si>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</si>
  <si>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</si>
  <si>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</si>
  <si>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</si>
  <si>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</si>
  <si>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</si>
  <si>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</si>
  <si>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</si>
  <si>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</si>
  <si>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</si>
  <si>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</si>
  <si>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</si>
  <si>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</si>
  <si>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</si>
  <si>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</si>
  <si>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</si>
  <si>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</si>
  <si>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</si>
  <si>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</si>
  <si>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</si>
  <si>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</si>
  <si>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</si>
  <si>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</si>
  <si>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</si>
  <si>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</si>
  <si>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</si>
  <si>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</si>
  <si>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</si>
  <si>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</si>
  <si>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</si>
  <si>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</si>
  <si>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</si>
  <si>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</si>
  <si>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</si>
  <si>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</si>
  <si>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</si>
  <si>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</si>
  <si>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</si>
  <si>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</si>
  <si>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</si>
  <si>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</si>
  <si>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</si>
  <si>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</si>
  <si>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</si>
  <si>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</si>
  <si>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</si>
  <si>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</si>
  <si>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</si>
  <si>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</si>
  <si>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</si>
  <si>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</si>
  <si>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</si>
  <si>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</si>
  <si>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</si>
  <si>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</si>
  <si>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</si>
  <si>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</si>
  <si>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</si>
  <si>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</si>
  <si>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</si>
  <si>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</si>
  <si>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</si>
  <si>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</si>
  <si>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</si>
  <si>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</si>
  <si>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</si>
  <si>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</si>
  <si>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</si>
  <si>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</si>
  <si>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</si>
  <si>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</si>
  <si>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</si>
  <si>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</si>
  <si>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</si>
  <si>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</si>
  <si>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</si>
  <si>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</si>
  <si>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</si>
  <si>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</si>
  <si>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</si>
  <si>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</si>
  <si>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</si>
  <si>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</si>
  <si>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</si>
  <si>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</si>
  <si>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</si>
  <si>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</si>
  <si>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</si>
  <si>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</si>
  <si>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</si>
  <si>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</si>
  <si>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</si>
  <si>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</si>
  <si>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</si>
  <si>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</si>
  <si>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</si>
  <si>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</si>
  <si>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</si>
  <si>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</si>
  <si>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</si>
  <si>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</si>
  <si>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</si>
  <si>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</si>
  <si>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</si>
  <si>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</si>
  <si>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</si>
  <si>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</si>
  <si>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</si>
  <si>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</si>
  <si>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</si>
  <si>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</si>
  <si>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</si>
  <si>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</si>
  <si>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</si>
  <si>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</si>
  <si>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</si>
  <si>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</si>
  <si>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</si>
  <si>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</si>
  <si>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</si>
  <si>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</si>
  <si>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</si>
  <si>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</si>
  <si>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</si>
  <si>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</si>
  <si>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</si>
  <si>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</si>
  <si>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</si>
  <si>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</si>
  <si>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</si>
  <si>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</si>
  <si>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</si>
  <si>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</si>
  <si>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</si>
  <si>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</si>
  <si>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</si>
  <si>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</si>
  <si>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</si>
  <si>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</si>
  <si>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</si>
  <si>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</si>
  <si>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</si>
  <si>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</si>
  <si>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</si>
  <si>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</si>
  <si>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</si>
  <si>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</si>
  <si>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</si>
  <si>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</si>
  <si>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</si>
  <si>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</si>
  <si>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</si>
  <si>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</si>
  <si>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</si>
  <si>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</si>
  <si>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</si>
  <si>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</si>
  <si>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</si>
  <si>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</si>
  <si>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</si>
  <si>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</si>
  <si>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</si>
  <si>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</si>
  <si>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</si>
  <si>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</si>
  <si>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</si>
  <si>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</si>
  <si>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</si>
  <si>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</si>
  <si>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</si>
  <si>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</si>
  <si>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</si>
  <si>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</si>
  <si>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</si>
  <si>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</si>
  <si>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</si>
  <si>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</si>
  <si>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</si>
  <si>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</si>
  <si>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</si>
  <si>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</si>
  <si>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</si>
  <si>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</si>
  <si>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</si>
  <si>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</si>
  <si>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</si>
  <si>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</si>
  <si>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</si>
  <si>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</si>
  <si>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</si>
  <si>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</si>
  <si>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</si>
  <si>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</si>
  <si>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</si>
  <si>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</si>
  <si>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</si>
  <si>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</si>
  <si>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</si>
  <si>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</si>
  <si>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</si>
  <si>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</si>
  <si>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</si>
  <si>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</si>
  <si>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</si>
  <si>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</si>
  <si>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</si>
  <si>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</si>
  <si>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</si>
  <si>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</si>
  <si>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</si>
  <si>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</si>
  <si>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</si>
  <si>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</si>
  <si>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</si>
  <si>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</si>
  <si>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</si>
  <si>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</si>
  <si>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</si>
  <si>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</si>
  <si>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</si>
  <si>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</si>
  <si>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</si>
  <si>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</si>
  <si>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</si>
  <si>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</si>
  <si>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</si>
  <si>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</si>
  <si>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</si>
  <si>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</si>
  <si>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</si>
  <si>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</si>
  <si>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</si>
  <si>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</si>
  <si>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</si>
  <si>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</si>
  <si>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</si>
  <si>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</si>
  <si>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</si>
  <si>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</si>
  <si>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</si>
  <si>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</si>
  <si>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</si>
  <si>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</si>
  <si>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</si>
  <si>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</si>
  <si>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</si>
  <si>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</si>
  <si>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</si>
  <si>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</si>
  <si>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</si>
  <si>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</si>
  <si>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</si>
  <si>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</si>
  <si>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</si>
  <si>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</si>
  <si>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</si>
  <si>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</si>
  <si>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</si>
  <si>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</si>
  <si>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</si>
  <si>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</si>
  <si>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</si>
  <si>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</si>
  <si>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</si>
  <si>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</si>
  <si>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</si>
  <si>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</si>
  <si>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</si>
  <si>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</si>
  <si>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</si>
  <si>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</si>
  <si>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</si>
  <si>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</si>
  <si>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</si>
  <si>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</si>
  <si>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</si>
  <si>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</si>
  <si>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</si>
  <si>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</si>
  <si>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</si>
  <si>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</si>
  <si>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</si>
  <si>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</si>
  <si>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</si>
  <si>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</si>
  <si>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</si>
  <si>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</si>
  <si>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</si>
  <si>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</si>
  <si>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</si>
  <si>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</si>
  <si>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</si>
  <si>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</si>
  <si>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</si>
  <si>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</si>
  <si>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</si>
  <si>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</si>
  <si>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</si>
  <si>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</si>
  <si>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</si>
  <si>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</si>
  <si>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</si>
  <si>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</si>
  <si>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</si>
  <si>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</si>
  <si>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</si>
  <si>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</si>
  <si>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</si>
  <si>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</si>
  <si>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</si>
  <si>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</si>
  <si>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</si>
  <si>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</si>
  <si>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</si>
  <si>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</si>
  <si>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</si>
  <si>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</si>
  <si>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</si>
  <si>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</si>
  <si>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</si>
  <si>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</si>
  <si>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</si>
  <si>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</si>
  <si>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</si>
  <si>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</si>
  <si>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</si>
  <si>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</si>
  <si>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</si>
  <si>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</si>
  <si>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</si>
  <si>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</si>
  <si>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</si>
  <si>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</si>
  <si>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</si>
  <si>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</si>
  <si>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</si>
  <si>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</si>
  <si>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</si>
  <si>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</si>
  <si>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</si>
  <si>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</si>
  <si>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</si>
  <si>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</si>
  <si>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</si>
  <si>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</si>
  <si>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</si>
  <si>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</si>
  <si>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</si>
  <si>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</si>
  <si>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</si>
  <si>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</si>
  <si>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</si>
  <si>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</si>
  <si>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</si>
  <si>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</si>
  <si>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</si>
  <si>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</si>
  <si>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</si>
  <si>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</si>
  <si>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</si>
  <si>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</si>
  <si>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</si>
  <si>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</si>
  <si>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</si>
  <si>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</si>
  <si>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</si>
  <si>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</si>
  <si>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</si>
  <si>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</si>
  <si>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</si>
  <si>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</si>
  <si>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</si>
  <si>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</si>
  <si>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</si>
  <si>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</si>
  <si>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</si>
  <si>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</si>
  <si>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</si>
  <si>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</si>
  <si>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</si>
  <si>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</si>
  <si>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</si>
  <si>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</si>
  <si>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</si>
  <si>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</si>
  <si>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</si>
  <si>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</si>
  <si>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</si>
  <si>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</si>
  <si>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</si>
  <si>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</si>
  <si>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</si>
  <si>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</si>
  <si>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</si>
  <si>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</si>
  <si>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</si>
  <si>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</si>
  <si>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</si>
  <si>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</si>
  <si>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</si>
  <si>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</si>
  <si>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</si>
  <si>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</si>
  <si>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</si>
  <si>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</si>
  <si>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</si>
  <si>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</si>
  <si>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</si>
  <si>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</si>
  <si>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</si>
  <si>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</si>
  <si>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</si>
  <si>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</si>
  <si>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</si>
  <si>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</si>
  <si>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</si>
  <si>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</si>
  <si>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</si>
  <si>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</si>
  <si>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</si>
  <si>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</si>
  <si>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</si>
  <si>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</si>
  <si>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</si>
  <si>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</si>
  <si>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</si>
  <si>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</si>
  <si>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</si>
  <si>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</si>
  <si>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</si>
  <si>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</si>
  <si>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</si>
  <si>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</si>
  <si>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</si>
  <si>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</si>
  <si>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</si>
  <si>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</si>
  <si>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</si>
  <si>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</si>
  <si>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</si>
  <si>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</si>
  <si>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</si>
  <si>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</si>
  <si>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</si>
  <si>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</si>
  <si>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</si>
  <si>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</si>
  <si>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</si>
  <si>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</si>
  <si>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</si>
  <si>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</si>
  <si>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</si>
  <si>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</si>
  <si>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</si>
  <si>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</si>
  <si>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</si>
  <si>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</si>
  <si>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</si>
  <si>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</si>
  <si>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</si>
  <si>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</si>
  <si>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</si>
  <si>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</si>
  <si>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</si>
  <si>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</si>
  <si>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</si>
  <si>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</si>
  <si>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</si>
  <si>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</si>
  <si>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</si>
  <si>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</si>
  <si>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</si>
  <si>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</si>
  <si>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</si>
  <si>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</si>
  <si>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</si>
  <si>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</si>
  <si>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</si>
  <si>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</si>
  <si>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</si>
  <si>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</si>
  <si>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</si>
  <si>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</si>
  <si>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</si>
  <si>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</si>
  <si>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</si>
  <si>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</si>
  <si>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</si>
  <si>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</si>
  <si>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</si>
  <si>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</si>
  <si>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</si>
  <si>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</si>
  <si>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</si>
  <si>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</si>
  <si>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</si>
  <si>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</si>
  <si>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</si>
  <si>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</si>
  <si>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</si>
  <si>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</si>
  <si>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</si>
  <si>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</si>
  <si>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</si>
  <si>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</si>
  <si>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</si>
  <si>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</si>
  <si>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</si>
  <si>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</si>
  <si>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</si>
  <si>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</si>
  <si>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</si>
  <si>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</si>
  <si>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</si>
  <si>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</si>
  <si>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</si>
  <si>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</si>
  <si>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</si>
  <si>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</si>
  <si>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</si>
  <si>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</si>
  <si>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</si>
  <si>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</si>
  <si>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</si>
  <si>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</si>
  <si>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</si>
  <si>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</si>
  <si>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</si>
  <si>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</si>
  <si>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</si>
  <si>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</si>
  <si>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</si>
  <si>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</si>
  <si>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</si>
  <si>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</si>
  <si>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</si>
  <si>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</si>
  <si>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</si>
  <si>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</si>
  <si>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</si>
  <si>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</si>
  <si>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</si>
  <si>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</si>
  <si>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</si>
  <si>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</si>
  <si>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</si>
  <si>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</si>
  <si>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</si>
  <si>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</si>
  <si>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</si>
  <si>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</si>
  <si>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</si>
  <si>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</si>
  <si>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</si>
  <si>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</si>
  <si>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</si>
  <si>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</si>
  <si>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</si>
  <si>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</si>
  <si>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</si>
  <si>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</si>
  <si>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</si>
  <si>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</si>
  <si>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</si>
  <si>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</si>
  <si>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</si>
  <si>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</si>
  <si>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</si>
  <si>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</si>
  <si>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</si>
  <si>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</si>
  <si>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</si>
  <si>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</si>
  <si>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</si>
  <si>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</si>
  <si>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</si>
  <si>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</si>
  <si>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</si>
  <si>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</si>
  <si>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</si>
  <si>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</si>
  <si>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</si>
  <si>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</si>
  <si>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</si>
  <si>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</si>
  <si>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</si>
  <si>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</si>
  <si>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</si>
  <si>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</si>
  <si>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</si>
  <si>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</si>
  <si>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</si>
  <si>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</si>
  <si>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</si>
  <si>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</si>
  <si>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</si>
  <si>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</si>
  <si>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</si>
  <si>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</si>
  <si>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</si>
  <si>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</si>
  <si>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</si>
  <si>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</si>
  <si>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</si>
  <si>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</si>
  <si>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</si>
  <si>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</si>
  <si>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</si>
  <si>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</si>
  <si>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</si>
  <si>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</si>
  <si>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</si>
  <si>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</si>
  <si>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</si>
  <si>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</si>
  <si>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</si>
  <si>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</si>
  <si>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</si>
  <si>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</si>
  <si>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</si>
  <si>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</si>
  <si>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</si>
  <si>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</si>
  <si>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</si>
  <si>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</si>
  <si>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</si>
  <si>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</si>
  <si>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</si>
  <si>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</si>
  <si>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</si>
  <si>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</si>
  <si>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</si>
  <si>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</si>
  <si>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</si>
  <si>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</si>
  <si>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</si>
  <si>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</si>
  <si>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</si>
  <si>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</si>
  <si>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</si>
  <si>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</si>
  <si>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</si>
  <si>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</si>
  <si>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</si>
  <si>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</si>
  <si>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</si>
  <si>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</si>
  <si>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</si>
  <si>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</si>
  <si>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</si>
  <si>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</si>
  <si>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</si>
  <si>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</si>
  <si>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</si>
  <si>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</si>
  <si>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</si>
  <si>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</si>
  <si>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</si>
  <si>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</si>
  <si>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</si>
  <si>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</si>
  <si>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</si>
  <si>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</si>
  <si>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</si>
  <si>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</si>
  <si>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</si>
  <si>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</si>
  <si>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</si>
  <si>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</si>
  <si>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</si>
  <si>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</si>
  <si>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</si>
  <si>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</si>
  <si>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</si>
  <si>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</si>
  <si>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</si>
  <si>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</si>
  <si>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</si>
  <si>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</si>
  <si>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</si>
  <si>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</si>
  <si>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</si>
  <si>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</si>
  <si>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</si>
  <si>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</si>
  <si>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</si>
  <si>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</si>
  <si>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</si>
  <si>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</si>
  <si>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</si>
  <si>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</si>
  <si>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</si>
  <si>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</si>
  <si>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</si>
  <si>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</si>
  <si>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</si>
  <si>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</si>
  <si>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</si>
  <si>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</si>
  <si>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</si>
  <si>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</si>
  <si>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</si>
  <si>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</si>
  <si>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</si>
  <si>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</si>
  <si>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</si>
  <si>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</si>
  <si>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</si>
  <si>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</si>
  <si>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</si>
  <si>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</si>
  <si>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</si>
  <si>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</si>
  <si>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</si>
  <si>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</si>
  <si>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</si>
  <si>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</si>
  <si>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</si>
  <si>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</si>
  <si>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</si>
  <si>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</si>
  <si>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</si>
  <si>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</si>
  <si>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</si>
  <si>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</si>
  <si>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</si>
  <si>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</si>
  <si>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</si>
  <si>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</si>
  <si>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</si>
  <si>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</si>
  <si>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</si>
  <si>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</si>
  <si>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</si>
  <si>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</si>
  <si>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</si>
  <si>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</si>
  <si>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</si>
  <si>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</si>
  <si>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</si>
  <si>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</si>
  <si>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</si>
  <si>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</si>
  <si>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</si>
  <si>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</si>
  <si>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</si>
  <si>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</si>
  <si>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</si>
  <si>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</si>
  <si>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</si>
  <si>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</si>
  <si>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</si>
  <si>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</si>
  <si>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</si>
  <si>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</si>
  <si>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</si>
  <si>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</si>
  <si>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</si>
  <si>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</si>
  <si>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</si>
  <si>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</si>
  <si>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</si>
  <si>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</si>
  <si>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</si>
  <si>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</si>
  <si>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</si>
  <si>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</si>
  <si>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</si>
  <si>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</si>
  <si>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</si>
  <si>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</si>
  <si>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</si>
  <si>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</si>
  <si>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</si>
  <si>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</si>
  <si>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</si>
  <si>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</si>
  <si>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</si>
  <si>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</si>
  <si>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</si>
  <si>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</si>
  <si>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</si>
  <si>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</si>
  <si>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</si>
  <si>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</si>
  <si>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</si>
  <si>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</si>
  <si>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</si>
  <si>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</si>
  <si>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</si>
  <si>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</si>
  <si>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</si>
  <si>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</si>
  <si>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</si>
  <si>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</si>
  <si>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</si>
  <si>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</si>
  <si>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</si>
  <si>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</si>
  <si>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</si>
  <si>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</si>
  <si>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</si>
  <si>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</si>
  <si>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</si>
  <si>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</si>
  <si>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</si>
  <si>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</si>
  <si>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</si>
  <si>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</si>
  <si>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</si>
  <si>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</si>
  <si>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</si>
  <si>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</si>
  <si>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</si>
  <si>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</si>
  <si>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</si>
  <si>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</si>
  <si>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</si>
  <si>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</si>
  <si>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</si>
  <si>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</si>
  <si>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</si>
  <si>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</si>
  <si>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</si>
  <si>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</si>
  <si>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</si>
  <si>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</si>
  <si>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</si>
  <si>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</si>
  <si>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</si>
  <si>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</si>
  <si>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</si>
  <si>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</si>
  <si>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</si>
  <si>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</si>
  <si>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</si>
  <si>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</si>
  <si>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</si>
  <si>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</si>
  <si>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</si>
  <si>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</si>
  <si>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</si>
  <si>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</si>
  <si>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</si>
  <si>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</si>
  <si>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</si>
  <si>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</si>
  <si>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</si>
  <si>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</si>
  <si>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</si>
  <si>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</si>
  <si>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</si>
  <si>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</si>
  <si>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</si>
  <si>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</si>
  <si>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</si>
  <si>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</si>
  <si>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</si>
  <si>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</si>
  <si>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</si>
  <si>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</si>
  <si>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</si>
  <si>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</si>
  <si>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</si>
  <si>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</si>
  <si>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</si>
  <si>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</si>
  <si>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</si>
  <si>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</si>
  <si>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</si>
  <si>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</si>
  <si>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</si>
  <si>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</si>
  <si>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</si>
  <si>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</si>
  <si>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</si>
  <si>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</si>
  <si>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</si>
  <si>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</si>
  <si>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</si>
  <si>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</si>
  <si>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</si>
  <si>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</si>
  <si>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</si>
  <si>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</si>
  <si>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</si>
  <si>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</si>
  <si>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</si>
  <si>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</si>
  <si>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</si>
  <si>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</si>
  <si>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</si>
  <si>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</si>
  <si>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</si>
  <si>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</si>
  <si>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</si>
  <si>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</si>
  <si>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</si>
  <si>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</si>
  <si>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</si>
  <si>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</si>
  <si>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</si>
  <si>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</si>
  <si>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</si>
  <si>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</si>
  <si>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</si>
  <si>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</si>
  <si>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</si>
  <si>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</si>
  <si>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</si>
  <si>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</si>
  <si>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</si>
  <si>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</si>
  <si>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</si>
  <si>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</si>
  <si>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</si>
  <si>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</si>
  <si>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</si>
  <si>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</si>
  <si>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</si>
  <si>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</si>
  <si>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</si>
  <si>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</si>
  <si>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</si>
  <si>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</si>
  <si>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</si>
  <si>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</si>
  <si>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</si>
  <si>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</si>
  <si>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</si>
  <si>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</si>
  <si>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</si>
  <si>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</si>
  <si>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</si>
  <si>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</si>
  <si>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</si>
  <si>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</si>
  <si>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</si>
  <si>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</si>
  <si>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</si>
  <si>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</si>
  <si>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</si>
  <si>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</si>
  <si>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</si>
  <si>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</si>
  <si>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</si>
  <si>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</si>
  <si>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</si>
  <si>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</si>
  <si>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</si>
  <si>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</si>
  <si>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</si>
  <si>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</si>
  <si>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</si>
  <si>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</si>
  <si>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</si>
  <si>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</si>
  <si>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</si>
  <si>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</si>
  <si>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</si>
  <si>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</si>
  <si>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</si>
  <si>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</si>
  <si>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</si>
  <si>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</si>
  <si>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</si>
  <si>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</si>
  <si>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</si>
  <si>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</si>
  <si>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</si>
  <si>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</si>
  <si>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</si>
  <si>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</si>
  <si>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</si>
  <si>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</si>
  <si>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</si>
  <si>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</si>
  <si>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</si>
  <si>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</si>
  <si>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</si>
  <si>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</si>
  <si>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</si>
  <si>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</si>
  <si>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</si>
  <si>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</si>
  <si>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</si>
  <si>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</si>
  <si>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</si>
  <si>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</si>
  <si>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</si>
  <si>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</si>
  <si>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</si>
  <si>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</si>
  <si>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</si>
  <si>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</si>
  <si>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</si>
  <si>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</si>
  <si>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</si>
  <si>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</si>
  <si>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</si>
  <si>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</si>
  <si>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</si>
  <si>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</si>
  <si>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</si>
  <si>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</si>
  <si>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</si>
  <si>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</si>
  <si>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</si>
  <si>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</si>
  <si>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</si>
  <si>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</si>
  <si>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</si>
  <si>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</si>
  <si>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</si>
  <si>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</si>
  <si>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</si>
  <si>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</si>
  <si>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</si>
  <si>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</si>
  <si>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</si>
  <si>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</si>
  <si>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</si>
  <si>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</si>
  <si>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</si>
  <si>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</si>
  <si>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</si>
  <si>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</si>
  <si>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</si>
  <si>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</si>
  <si>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</si>
  <si>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</si>
  <si>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</si>
  <si>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</si>
  <si>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</si>
  <si>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</si>
  <si>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</si>
  <si>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</si>
  <si>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</si>
  <si>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</si>
  <si>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</si>
  <si>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</si>
  <si>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</si>
  <si>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</si>
  <si>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</si>
  <si>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</si>
  <si>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</si>
  <si>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</si>
  <si>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</si>
  <si>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</si>
  <si>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</si>
  <si>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</si>
  <si>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</si>
  <si>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</si>
  <si>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</si>
  <si>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</si>
  <si>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</si>
  <si>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</si>
  <si>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</si>
  <si>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</si>
  <si>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</si>
  <si>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</si>
  <si>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</si>
  <si>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</si>
  <si>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</si>
  <si>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</si>
  <si>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</si>
  <si>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</si>
  <si>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</si>
  <si>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</si>
  <si>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</si>
  <si>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</si>
  <si>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</si>
  <si>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</si>
  <si>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</si>
  <si>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</si>
  <si>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</si>
  <si>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</si>
  <si>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</si>
  <si>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</si>
  <si>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</si>
  <si>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</si>
  <si>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</si>
  <si>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</si>
  <si>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</si>
  <si>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</si>
  <si>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</si>
  <si>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</si>
  <si>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</si>
  <si>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</si>
  <si>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</si>
  <si>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</si>
  <si>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</si>
  <si>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</si>
  <si>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</si>
  <si>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</si>
  <si>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</si>
  <si>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</si>
  <si>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</si>
  <si>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</si>
  <si>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</si>
  <si>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</si>
  <si>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</si>
  <si>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</si>
  <si>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</si>
  <si>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</si>
  <si>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</si>
  <si>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</si>
  <si>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</si>
  <si>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</si>
  <si>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</si>
  <si>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</si>
  <si>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</si>
  <si>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</si>
  <si>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</si>
  <si>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</si>
  <si>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</si>
  <si>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</si>
  <si>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</si>
  <si>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</si>
  <si>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</si>
  <si>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</si>
  <si>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</si>
  <si>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</si>
  <si>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</si>
  <si>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</si>
  <si>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</si>
  <si>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</si>
  <si>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</si>
  <si>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</si>
  <si>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</si>
  <si>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</si>
  <si>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</si>
  <si>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</si>
  <si>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</si>
  <si>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</si>
  <si>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</si>
  <si>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</si>
  <si>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</si>
  <si>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</si>
  <si>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</si>
  <si>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</si>
  <si>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</si>
  <si>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</si>
  <si>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</si>
  <si>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</si>
  <si>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</si>
  <si>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</si>
  <si>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</si>
  <si>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</si>
  <si>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</si>
  <si>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</si>
  <si>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</si>
  <si>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</si>
  <si>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</si>
  <si>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</si>
  <si>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</si>
  <si>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</si>
  <si>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</si>
  <si>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</si>
  <si>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</si>
  <si>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</si>
  <si>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</si>
  <si>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</si>
  <si>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</si>
  <si>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</si>
  <si>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</si>
  <si>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</si>
  <si>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</si>
  <si>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</si>
  <si>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</si>
  <si>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</si>
  <si>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</si>
  <si>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</si>
  <si>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</si>
  <si>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</si>
  <si>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</si>
  <si>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</si>
  <si>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</si>
  <si>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</si>
  <si>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</si>
  <si>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</si>
  <si>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</si>
  <si>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</si>
  <si>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</si>
  <si>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</si>
  <si>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</si>
  <si>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</si>
  <si>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</si>
  <si>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</si>
  <si>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</si>
  <si>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</si>
  <si>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</si>
  <si>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</si>
  <si>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</si>
  <si>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</si>
  <si>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</si>
  <si>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</si>
  <si>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</si>
  <si>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</si>
  <si>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</si>
  <si>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</si>
  <si>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</si>
  <si>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</si>
  <si>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</si>
  <si>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</si>
  <si>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</si>
  <si>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</si>
  <si>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</si>
  <si>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</si>
  <si>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</si>
  <si>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</si>
  <si>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</si>
  <si>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</si>
  <si>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</si>
  <si>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</si>
  <si>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</si>
  <si>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</si>
  <si>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</si>
  <si>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</si>
  <si>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</si>
  <si>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</si>
  <si>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</si>
  <si>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</si>
  <si>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</si>
  <si>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</si>
  <si>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</si>
  <si>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</si>
  <si>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</si>
  <si>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</si>
  <si>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</si>
  <si>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</si>
  <si>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</si>
  <si>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</si>
  <si>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</si>
  <si>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</si>
  <si>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</si>
  <si>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</si>
  <si>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</si>
  <si>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</si>
  <si>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</si>
  <si>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</si>
  <si>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</si>
  <si>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</si>
  <si>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</si>
  <si>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</si>
  <si>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</si>
  <si>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</si>
  <si>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</si>
  <si>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</si>
  <si>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</si>
  <si>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</si>
  <si>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</si>
  <si>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</si>
  <si>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</si>
  <si>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</si>
  <si>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</si>
  <si>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</si>
  <si>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</si>
  <si>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</si>
  <si>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</si>
  <si>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</si>
  <si>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</si>
  <si>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</si>
  <si>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</si>
  <si>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</si>
  <si>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</si>
  <si>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</si>
  <si>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</si>
  <si>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</si>
  <si>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</si>
  <si>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</si>
  <si>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</si>
  <si>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</si>
  <si>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</si>
  <si>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</si>
  <si>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</si>
  <si>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</si>
  <si>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</si>
  <si>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</si>
  <si>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</si>
  <si>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</si>
  <si>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</si>
  <si>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</si>
  <si>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</si>
  <si>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</si>
  <si>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</si>
  <si>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</si>
  <si>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</si>
  <si>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</si>
  <si>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</si>
  <si>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</si>
  <si>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</si>
  <si>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</si>
  <si>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</si>
  <si>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</si>
  <si>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</si>
  <si>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</si>
  <si>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</si>
  <si>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</si>
  <si>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</si>
  <si>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</si>
  <si>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</si>
  <si>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</si>
  <si>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</si>
  <si>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</si>
  <si>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</si>
  <si>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</si>
  <si>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</si>
  <si>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</si>
  <si>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</si>
  <si>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</si>
  <si>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</si>
  <si>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</si>
  <si>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</si>
  <si>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</si>
  <si>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</si>
  <si>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</si>
  <si>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</si>
  <si>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</si>
  <si>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</si>
  <si>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</si>
  <si>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</si>
  <si>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</si>
  <si>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</si>
  <si>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</si>
  <si>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</si>
  <si>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</si>
  <si>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</si>
  <si>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</si>
  <si>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</si>
  <si>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</si>
  <si>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</si>
  <si>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</si>
  <si>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</si>
  <si>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</si>
  <si>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</si>
  <si>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</si>
  <si>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</si>
  <si>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</si>
  <si>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</si>
  <si>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</si>
  <si>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</si>
  <si>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</si>
  <si>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</si>
  <si>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</si>
  <si>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</si>
  <si>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</si>
  <si>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</si>
  <si>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</si>
  <si>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</si>
  <si>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</si>
  <si>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</si>
  <si>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</si>
  <si>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</si>
  <si>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</si>
  <si>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</si>
  <si>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</si>
  <si>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</si>
  <si>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</si>
  <si>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</si>
  <si>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</si>
  <si>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</si>
  <si>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</si>
  <si>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</si>
  <si>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</si>
  <si>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</si>
  <si>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</si>
  <si>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</si>
  <si>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</si>
  <si>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</si>
  <si>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</si>
  <si>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</si>
  <si>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</si>
  <si>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</si>
  <si>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</si>
  <si>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</si>
  <si>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</si>
  <si>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</si>
  <si>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</si>
  <si>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</si>
  <si>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</si>
  <si>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</si>
  <si>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</si>
  <si>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</si>
  <si>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</si>
  <si>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</si>
  <si>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</si>
  <si>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</si>
  <si>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</si>
  <si>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</si>
  <si>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</si>
  <si>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</si>
  <si>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</si>
  <si>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</si>
  <si>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</si>
  <si>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</si>
  <si>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</si>
  <si>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</si>
  <si>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</si>
  <si>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</si>
  <si>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</si>
  <si>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</si>
  <si>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</si>
  <si>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</si>
  <si>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</si>
  <si>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</si>
  <si>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</si>
  <si>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</si>
  <si>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</si>
  <si>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</si>
  <si>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</si>
  <si>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</si>
  <si>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</si>
  <si>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</si>
  <si>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</si>
  <si>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</si>
  <si>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</si>
  <si>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</si>
  <si>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</si>
  <si>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</si>
  <si>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</si>
  <si>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</si>
  <si>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</si>
  <si>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</si>
  <si>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</si>
  <si>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</si>
  <si>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</si>
  <si>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</si>
  <si>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</si>
  <si>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</si>
  <si>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</si>
  <si>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</si>
  <si>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</si>
  <si>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</si>
  <si>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</si>
  <si>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</si>
  <si>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</si>
  <si>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</si>
  <si>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</si>
  <si>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</si>
  <si>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</si>
  <si>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</si>
  <si>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</si>
  <si>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</si>
  <si>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</si>
  <si>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</si>
  <si>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</si>
  <si>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</si>
  <si>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</si>
  <si>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</si>
  <si>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</si>
  <si>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</si>
  <si>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</si>
  <si>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</si>
  <si>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</si>
  <si>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</si>
  <si>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</si>
  <si>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</si>
  <si>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</si>
  <si>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</si>
  <si>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</si>
  <si>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</si>
  <si>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</si>
  <si>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</si>
  <si>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</si>
  <si>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</si>
  <si>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</si>
  <si>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</si>
  <si>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</si>
  <si>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</si>
  <si>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</si>
  <si>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</si>
  <si>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</si>
  <si>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</si>
  <si>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</si>
  <si>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</si>
  <si>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</si>
  <si>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</si>
  <si>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</si>
  <si>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</si>
  <si>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</si>
  <si>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</si>
  <si>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</si>
  <si>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</si>
  <si>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</si>
  <si>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</si>
  <si>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</si>
  <si>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</si>
  <si>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</si>
  <si>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</si>
  <si>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</si>
  <si>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</si>
  <si>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</si>
  <si>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</si>
  <si>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</si>
  <si>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</si>
  <si>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</si>
  <si>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</si>
  <si>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</si>
  <si>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</si>
  <si>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</si>
  <si>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</si>
  <si>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</si>
  <si>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</si>
  <si>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</si>
  <si>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</si>
  <si>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</si>
  <si>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</si>
  <si>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</si>
  <si>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</si>
  <si>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</si>
  <si>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</si>
  <si>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</si>
  <si>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</si>
  <si>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</si>
  <si>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</si>
  <si>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</si>
  <si>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</si>
  <si>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</si>
  <si>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</si>
  <si>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</si>
  <si>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</si>
  <si>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</si>
  <si>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</si>
  <si>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</si>
  <si>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</si>
  <si>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</si>
  <si>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</si>
  <si>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</si>
  <si>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</si>
  <si>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</si>
  <si>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</si>
  <si>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</si>
  <si>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</si>
  <si>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</si>
  <si>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</si>
  <si>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</si>
  <si>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</si>
  <si>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</si>
  <si>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</si>
  <si>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</si>
  <si>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</si>
  <si>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</si>
  <si>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</si>
  <si>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</si>
  <si>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</si>
  <si>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</si>
  <si>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</si>
  <si>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</si>
  <si>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</si>
  <si>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</si>
  <si>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</si>
  <si>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</si>
  <si>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</si>
  <si>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</si>
  <si>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</si>
  <si>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</si>
  <si>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</si>
  <si>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</si>
  <si>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</si>
  <si>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</si>
  <si>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</si>
  <si>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</si>
  <si>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</si>
  <si>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</si>
  <si>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</si>
  <si>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</si>
  <si>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</si>
  <si>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</si>
  <si>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</si>
  <si>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</si>
  <si>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</si>
  <si>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</si>
  <si>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</si>
  <si>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</si>
  <si>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</si>
  <si>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</si>
  <si>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</si>
  <si>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</si>
  <si>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</si>
  <si>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</si>
  <si>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</si>
  <si>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</si>
  <si>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</si>
  <si>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</si>
  <si>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</si>
  <si>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</si>
  <si>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</si>
  <si>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</si>
  <si>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</si>
  <si>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</si>
  <si>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</si>
  <si>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</si>
  <si>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</si>
  <si>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</si>
  <si>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</si>
  <si>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</si>
  <si>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</si>
  <si>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</si>
  <si>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</si>
  <si>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</si>
  <si>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</si>
  <si>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</si>
  <si>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</si>
  <si>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</si>
  <si>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</si>
  <si>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</si>
  <si>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</si>
  <si>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</si>
  <si>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</si>
  <si>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</si>
  <si>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</si>
  <si>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</si>
  <si>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</si>
  <si>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</si>
  <si>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</si>
  <si>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</si>
  <si>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</si>
  <si>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</si>
  <si>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</si>
  <si>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</si>
  <si>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</si>
  <si>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</si>
  <si>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</si>
  <si>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</si>
  <si>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</si>
  <si>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</si>
  <si>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</si>
  <si>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</si>
  <si>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</si>
  <si>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</si>
  <si>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</si>
  <si>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</si>
  <si>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</si>
  <si>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</si>
  <si>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</si>
  <si>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</si>
  <si>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</si>
  <si>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</si>
  <si>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</si>
  <si>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</si>
  <si>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</si>
  <si>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</si>
  <si>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</si>
  <si>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</si>
  <si>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</si>
  <si>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</si>
  <si>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</si>
  <si>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</si>
  <si>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</si>
  <si>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</si>
  <si>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</si>
  <si>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</si>
  <si>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</si>
  <si>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</si>
  <si>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</si>
  <si>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</si>
  <si>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</si>
  <si>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</si>
  <si>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</si>
  <si>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</si>
  <si>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</si>
  <si>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</si>
  <si>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</si>
  <si>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</si>
  <si>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</si>
  <si>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</si>
  <si>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</si>
  <si>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</si>
  <si>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</si>
  <si>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</si>
  <si>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</si>
  <si>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</si>
  <si>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</si>
  <si>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</si>
  <si>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</si>
  <si>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</si>
  <si>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</si>
  <si>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</si>
  <si>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</si>
  <si>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</si>
  <si>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</si>
  <si>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</si>
  <si>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</si>
  <si>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</si>
  <si>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</si>
  <si>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</si>
  <si>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</si>
  <si>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</si>
  <si>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</si>
  <si>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</si>
  <si>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</si>
  <si>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</si>
  <si>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</si>
  <si>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</si>
  <si>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</si>
  <si>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</si>
  <si>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</si>
  <si>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</si>
  <si>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</si>
  <si>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</si>
  <si>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</si>
  <si>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</si>
  <si>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</si>
  <si>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</si>
  <si>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</si>
  <si>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</si>
  <si>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</si>
  <si>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</si>
  <si>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</si>
  <si>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</si>
  <si>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</si>
  <si>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</si>
  <si>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</si>
  <si>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</si>
  <si>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</si>
  <si>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</si>
  <si>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</si>
  <si>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</si>
  <si>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</si>
  <si>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</si>
  <si>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</si>
  <si>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</si>
  <si>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</si>
  <si>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</si>
  <si>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</si>
  <si>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</si>
  <si>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</si>
  <si>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</si>
  <si>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</si>
  <si>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</si>
  <si>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</si>
  <si>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</si>
  <si>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</si>
  <si>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</si>
  <si>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</si>
  <si>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</si>
  <si>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</si>
  <si>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</si>
  <si>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</si>
  <si>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</si>
  <si>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</si>
  <si>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</si>
  <si>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</si>
  <si>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</si>
  <si>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</si>
  <si>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</si>
  <si>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</si>
  <si>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</si>
  <si>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</si>
  <si>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</si>
  <si>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</si>
  <si>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</si>
  <si>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</si>
  <si>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</si>
  <si>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</si>
  <si>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</si>
  <si>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</si>
  <si>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</si>
  <si>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</si>
  <si>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</si>
  <si>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</si>
  <si>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</si>
  <si>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</si>
  <si>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</si>
  <si>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</si>
  <si>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</si>
  <si>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</si>
  <si>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</si>
  <si>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</si>
  <si>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</si>
  <si>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</si>
  <si>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</si>
  <si>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</si>
  <si>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</si>
  <si>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</si>
  <si>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</si>
  <si>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</si>
  <si>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</si>
  <si>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</si>
  <si>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</si>
  <si>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</si>
  <si>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</si>
  <si>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</si>
  <si>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</si>
  <si>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</si>
  <si>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</si>
  <si>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</si>
  <si>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</si>
  <si>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</si>
  <si>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</si>
  <si>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</si>
  <si>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</si>
  <si>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</si>
  <si>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</si>
  <si>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</si>
  <si>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</si>
  <si>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</si>
  <si>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</si>
  <si>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</si>
  <si>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</si>
  <si>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</si>
  <si>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</si>
  <si>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</si>
  <si>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</si>
  <si>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</si>
  <si>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</si>
  <si>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</si>
  <si>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</si>
  <si>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</si>
  <si>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</si>
  <si>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</si>
  <si>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</si>
  <si>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</si>
  <si>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</si>
  <si>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</si>
  <si>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</si>
  <si>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</si>
  <si>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</si>
  <si>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</si>
  <si>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</si>
  <si>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</si>
  <si>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</si>
  <si>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</si>
  <si>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</si>
  <si>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</si>
  <si>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</si>
  <si>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</si>
  <si>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</si>
  <si>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</si>
  <si>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</si>
  <si>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</si>
  <si>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</si>
  <si>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</si>
  <si>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</si>
  <si>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</si>
  <si>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</si>
  <si>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</si>
  <si>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</si>
  <si>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</si>
  <si>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</si>
  <si>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</si>
  <si>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</si>
  <si>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</si>
  <si>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</si>
  <si>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</si>
  <si>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</si>
  <si>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</si>
  <si>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</si>
  <si>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</si>
  <si>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</si>
  <si>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</si>
  <si>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</si>
  <si>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</si>
  <si>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</si>
  <si>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</si>
  <si>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</si>
  <si>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</si>
  <si>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</si>
  <si>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</si>
  <si>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</si>
  <si>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</si>
  <si>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</si>
  <si>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</si>
  <si>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</si>
  <si>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</si>
  <si>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</si>
  <si>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</si>
  <si>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</si>
  <si>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</si>
  <si>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</si>
  <si>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</si>
  <si>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</si>
  <si>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</si>
  <si>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</si>
  <si>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</si>
  <si>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</si>
  <si>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</si>
  <si>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</si>
  <si>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</si>
  <si>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</si>
  <si>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</si>
  <si>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</si>
  <si>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</si>
  <si>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</si>
  <si>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</si>
  <si>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</si>
  <si>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</si>
  <si>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</si>
  <si>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</si>
  <si>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</si>
  <si>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</si>
  <si>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</si>
  <si>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</si>
  <si>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</si>
  <si>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</si>
  <si>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</si>
  <si>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</si>
  <si>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</si>
  <si>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</si>
  <si>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</si>
  <si>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</si>
  <si>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</si>
  <si>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</si>
  <si>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</si>
  <si>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</si>
  <si>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</si>
  <si>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</si>
  <si>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</si>
  <si>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</si>
  <si>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</si>
  <si>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</si>
  <si>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</si>
  <si>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</si>
  <si>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</si>
  <si>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</si>
  <si>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</si>
  <si>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</si>
  <si>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</si>
  <si>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</si>
  <si>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</si>
  <si>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</si>
  <si>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</si>
  <si>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</si>
  <si>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</si>
  <si>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</si>
  <si>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</si>
  <si>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</si>
  <si>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</si>
  <si>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</si>
  <si>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</si>
  <si>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</si>
  <si>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</si>
  <si>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</si>
  <si>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</si>
  <si>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</si>
  <si>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</si>
  <si>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</si>
  <si>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</si>
  <si>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</si>
  <si>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</si>
  <si>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</si>
  <si>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</si>
  <si>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</si>
  <si>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</si>
  <si>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</si>
  <si>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</si>
  <si>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</si>
  <si>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</si>
  <si>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</si>
  <si>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</si>
  <si>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</si>
  <si>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</si>
  <si>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</si>
  <si>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</si>
  <si>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</si>
  <si>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</si>
  <si>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</si>
  <si>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</si>
  <si>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</si>
  <si>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</si>
  <si>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</si>
  <si>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</si>
  <si>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</si>
  <si>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</si>
  <si>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</si>
  <si>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</si>
  <si>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</si>
  <si>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</si>
  <si>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</si>
  <si>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</si>
  <si>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</si>
  <si>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</si>
  <si>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</si>
  <si>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</si>
  <si>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</si>
  <si>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</si>
  <si>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</si>
  <si>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</si>
  <si>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</si>
  <si>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</si>
  <si>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</si>
  <si>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</si>
  <si>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</si>
  <si>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</si>
  <si>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</si>
  <si>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</si>
  <si>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</si>
  <si>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</si>
  <si>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</si>
  <si>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</si>
  <si>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</si>
  <si>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</si>
  <si>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</si>
  <si>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</si>
  <si>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</si>
  <si>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</si>
  <si>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</si>
  <si>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</si>
  <si>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</si>
  <si>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</si>
  <si>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</si>
  <si>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</si>
  <si>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</si>
  <si>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</si>
  <si>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</si>
  <si>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</si>
  <si>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</si>
  <si>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</si>
  <si>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</si>
  <si>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</si>
  <si>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</si>
  <si>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</si>
  <si>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</si>
  <si>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</si>
  <si>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</si>
  <si>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</si>
  <si>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</si>
  <si>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</si>
  <si>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</si>
  <si>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</si>
  <si>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</si>
  <si>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</si>
  <si>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</si>
  <si>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</si>
  <si>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</si>
  <si>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</si>
  <si>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</si>
  <si>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</si>
  <si>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</si>
  <si>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</si>
  <si>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</si>
  <si>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</si>
  <si>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</si>
  <si>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</si>
  <si>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</si>
  <si>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</si>
  <si>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</si>
  <si>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</si>
  <si>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</si>
  <si>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</si>
  <si>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</si>
  <si>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</si>
  <si>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</si>
  <si>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</si>
  <si>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</si>
  <si>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</si>
  <si>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</si>
  <si>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</si>
  <si>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</si>
  <si>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</si>
  <si>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</si>
  <si>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</si>
  <si>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</si>
  <si>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</si>
  <si>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</si>
  <si>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</si>
  <si>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</si>
  <si>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</si>
  <si>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</si>
  <si>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</si>
  <si>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</si>
  <si>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</si>
  <si>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</si>
  <si>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</si>
  <si>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</si>
  <si>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</si>
  <si>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</si>
  <si>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</si>
  <si>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</si>
  <si>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</si>
  <si>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</si>
  <si>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</si>
  <si>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</si>
  <si>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</si>
  <si>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</si>
  <si>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</si>
  <si>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</si>
  <si>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</si>
  <si>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</si>
  <si>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</si>
  <si>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</si>
  <si>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</si>
  <si>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</si>
  <si>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</si>
  <si>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</si>
  <si>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</si>
  <si>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</si>
  <si>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</si>
  <si>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</si>
  <si>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</si>
  <si>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</si>
  <si>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</si>
  <si>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</si>
  <si>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</si>
  <si>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</si>
  <si>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</si>
  <si>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</si>
  <si>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</si>
  <si>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</si>
  <si>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</si>
  <si>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</si>
  <si>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</si>
  <si>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</si>
  <si>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</si>
  <si>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</si>
  <si>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</si>
  <si>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</si>
  <si>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</si>
  <si>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</si>
  <si>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</si>
  <si>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</si>
  <si>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</si>
  <si>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</si>
  <si>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</si>
  <si>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</si>
  <si>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</si>
  <si>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</si>
  <si>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</si>
  <si>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</si>
  <si>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</si>
  <si>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</si>
  <si>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</si>
  <si>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</si>
  <si>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</si>
  <si>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</si>
  <si>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</si>
  <si>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</si>
  <si>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</si>
  <si>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</si>
  <si>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</si>
  <si>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</si>
  <si>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</si>
  <si>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</si>
  <si>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</si>
  <si>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</si>
  <si>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</si>
  <si>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</si>
  <si>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</si>
  <si>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</si>
  <si>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</si>
  <si>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</si>
  <si>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</si>
  <si>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</si>
  <si>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</si>
  <si>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</si>
  <si>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</si>
  <si>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</si>
  <si>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</si>
  <si>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</si>
  <si>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</si>
  <si>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</si>
  <si>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</si>
  <si>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</si>
  <si>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</si>
  <si>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</si>
  <si>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</si>
  <si>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</si>
  <si>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</si>
  <si>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</si>
  <si>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</si>
  <si>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</si>
  <si>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</si>
  <si>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</si>
  <si>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</si>
  <si>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</si>
  <si>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</si>
  <si>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</si>
  <si>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</si>
  <si>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</si>
  <si>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</si>
  <si>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</si>
  <si>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</si>
  <si>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</si>
  <si>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</si>
  <si>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</si>
  <si>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</si>
  <si>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</si>
  <si>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</si>
  <si>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</si>
  <si>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</si>
  <si>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</si>
  <si>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</si>
  <si>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</si>
  <si>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</si>
  <si>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</si>
  <si>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</si>
  <si>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</si>
  <si>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</si>
  <si>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</si>
  <si>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</si>
  <si>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</si>
  <si>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</si>
  <si>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</si>
  <si>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</si>
  <si>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</si>
  <si>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</si>
  <si>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</si>
  <si>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</si>
  <si>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</si>
  <si>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</si>
  <si>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</si>
  <si>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</si>
  <si>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</si>
  <si>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</si>
  <si>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</si>
  <si>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</si>
  <si>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</si>
  <si>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</si>
  <si>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</si>
  <si>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</si>
  <si>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</si>
  <si>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</si>
  <si>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</si>
  <si>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</si>
  <si>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</si>
  <si>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</si>
  <si>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</si>
  <si>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</si>
  <si>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</si>
  <si>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</si>
  <si>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</si>
  <si>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</si>
  <si>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</si>
  <si>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</si>
  <si>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</si>
  <si>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</si>
  <si>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</si>
  <si>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</si>
  <si>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</si>
  <si>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</si>
  <si>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</si>
  <si>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</si>
  <si>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</si>
  <si>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</si>
  <si>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</si>
  <si>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</si>
  <si>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</si>
  <si>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</si>
  <si>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</si>
  <si>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</si>
  <si>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</si>
  <si>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</si>
  <si>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</si>
  <si>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</si>
  <si>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</si>
  <si>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</si>
  <si>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</si>
  <si>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</si>
  <si>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</si>
  <si>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</si>
  <si>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</si>
  <si>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</si>
  <si>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</si>
  <si>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</si>
  <si>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</si>
  <si>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</si>
  <si>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</si>
  <si>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</si>
  <si>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</si>
  <si>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</si>
  <si>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</si>
  <si>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</si>
  <si>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</si>
  <si>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</si>
  <si>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</si>
  <si>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</si>
  <si>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</si>
  <si>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</si>
  <si>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</si>
  <si>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</si>
  <si>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</si>
  <si>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</si>
  <si>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</si>
  <si>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</si>
  <si>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</si>
  <si>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</si>
  <si>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</si>
  <si>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</si>
  <si>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</si>
  <si>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</si>
  <si>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</si>
  <si>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</si>
  <si>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</si>
  <si>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</si>
  <si>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</si>
  <si>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</si>
  <si>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</si>
  <si>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</si>
  <si>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</si>
  <si>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</si>
  <si>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</si>
  <si>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</si>
  <si>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</si>
  <si>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</si>
  <si>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</si>
  <si>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</si>
  <si>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</si>
  <si>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</si>
  <si>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</si>
  <si>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</si>
  <si>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</si>
  <si>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</si>
  <si>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</si>
  <si>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</si>
  <si>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</si>
  <si>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</si>
  <si>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</si>
  <si>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</si>
  <si>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</si>
  <si>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</si>
  <si>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</si>
  <si>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</si>
  <si>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</si>
  <si>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</si>
  <si>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</si>
  <si>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</si>
  <si>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</si>
  <si>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</si>
  <si>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</si>
  <si>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</si>
  <si>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</si>
  <si>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</si>
  <si>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</si>
  <si>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</si>
  <si>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</si>
  <si>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</si>
  <si>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</si>
  <si>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</si>
  <si>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</si>
  <si>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</si>
  <si>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</si>
  <si>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</si>
  <si>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</si>
  <si>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</si>
  <si>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</si>
  <si>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</si>
  <si>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</si>
  <si>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</si>
  <si>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</si>
  <si>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</si>
  <si>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</si>
  <si>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</si>
  <si>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</si>
  <si>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</si>
  <si>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</si>
  <si>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</si>
  <si>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</si>
  <si>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</si>
  <si>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</si>
  <si>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</si>
  <si>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</si>
  <si>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</si>
  <si>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</si>
  <si>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</si>
  <si>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</si>
  <si>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</si>
  <si>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</si>
  <si>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</si>
  <si>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</si>
  <si>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</si>
  <si>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</si>
  <si>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</si>
  <si>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</si>
  <si>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</si>
  <si>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</si>
  <si>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</si>
  <si>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</si>
  <si>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</si>
  <si>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</si>
  <si>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</si>
  <si>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</si>
  <si>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</si>
  <si>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</si>
  <si>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</si>
  <si>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</si>
  <si>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</si>
  <si>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</si>
  <si>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</si>
  <si>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</si>
  <si>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</si>
  <si>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</si>
  <si>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</si>
  <si>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</si>
  <si>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</si>
  <si>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</si>
  <si>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</si>
  <si>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</si>
  <si>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</si>
  <si>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</si>
  <si>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</si>
  <si>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</si>
  <si>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</si>
  <si>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</si>
  <si>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</si>
  <si>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</si>
  <si>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</si>
  <si>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</si>
  <si>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</si>
  <si>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</si>
  <si>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</si>
  <si>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</si>
  <si>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</si>
  <si>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</si>
  <si>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</si>
  <si>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</si>
  <si>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</si>
  <si>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</si>
  <si>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</si>
  <si>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</si>
  <si>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</si>
  <si>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</si>
  <si>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</si>
  <si>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</si>
  <si>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</si>
  <si>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</si>
  <si>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</si>
  <si>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</si>
  <si>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</si>
  <si>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</si>
  <si>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</si>
  <si>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</si>
  <si>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</si>
  <si>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</si>
  <si>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</si>
  <si>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</si>
  <si>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</si>
  <si>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</si>
  <si>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</si>
  <si>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</si>
  <si>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</si>
  <si>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</si>
  <si>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</si>
  <si>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</si>
  <si>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</si>
  <si>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</si>
  <si>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</si>
  <si>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</si>
  <si>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</si>
  <si>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</si>
  <si>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</si>
  <si>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</si>
  <si>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</si>
  <si>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</si>
  <si>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</si>
  <si>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</si>
  <si>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</si>
  <si>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</si>
  <si>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</si>
  <si>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</si>
  <si>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</si>
  <si>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</si>
  <si>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</si>
  <si>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</si>
  <si>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</si>
  <si>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</si>
  <si>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</si>
  <si>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</si>
  <si>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</si>
  <si>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</si>
  <si>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</si>
  <si>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</si>
  <si>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</si>
  <si>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</si>
  <si>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</si>
  <si>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</si>
  <si>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</si>
  <si>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</si>
  <si>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</si>
  <si>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</si>
  <si>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</si>
  <si>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</si>
  <si>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</si>
  <si>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</si>
  <si>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</si>
  <si>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</si>
  <si>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</si>
  <si>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</si>
  <si>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</si>
  <si>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</si>
  <si>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</si>
  <si>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</si>
  <si>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</si>
  <si>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</si>
  <si>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</si>
  <si>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</si>
  <si>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</si>
  <si>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</si>
  <si>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</si>
  <si>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</si>
  <si>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</si>
  <si>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</si>
  <si>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</si>
  <si>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</si>
  <si>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</si>
  <si>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</si>
  <si>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</si>
  <si>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</si>
  <si>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</si>
  <si>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</si>
  <si>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</si>
  <si>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</si>
  <si>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</si>
  <si>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</si>
  <si>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</si>
  <si>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</si>
  <si>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</si>
  <si>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</si>
  <si>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</si>
  <si>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</si>
  <si>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</si>
  <si>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</si>
  <si>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</si>
  <si>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</si>
  <si>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</si>
  <si>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</si>
  <si>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</si>
  <si>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</si>
  <si>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</si>
  <si>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</si>
  <si>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</si>
  <si>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</si>
  <si>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</si>
  <si>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</si>
  <si>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</si>
  <si>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</si>
  <si>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</si>
  <si>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</si>
  <si>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</si>
  <si>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</si>
  <si>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</si>
  <si>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</si>
  <si>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</si>
  <si>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</si>
  <si>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</si>
  <si>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</si>
  <si>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</si>
  <si>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</si>
  <si>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</si>
  <si>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</si>
  <si>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</si>
  <si>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</si>
  <si>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</si>
  <si>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</si>
  <si>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</si>
  <si>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</si>
  <si>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</si>
  <si>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</si>
  <si>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</si>
  <si>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</si>
  <si>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</si>
  <si>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</si>
  <si>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</si>
  <si>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</si>
  <si>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</si>
  <si>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</si>
  <si>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</si>
  <si>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</si>
  <si>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</si>
  <si>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</si>
  <si>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</si>
  <si>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</si>
  <si>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</si>
  <si>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</si>
  <si>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</si>
  <si>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</si>
  <si>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</si>
  <si>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</si>
  <si>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</si>
  <si>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</si>
  <si>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</si>
  <si>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</si>
  <si>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</si>
  <si>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</si>
  <si>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</si>
  <si>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</si>
  <si>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</si>
  <si>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</si>
  <si>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</si>
  <si>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</si>
  <si>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</si>
  <si>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</si>
  <si>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</si>
  <si>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</si>
  <si>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</si>
  <si>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</si>
  <si>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</si>
  <si>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</si>
  <si>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</si>
  <si>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</si>
  <si>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</si>
  <si>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</si>
  <si>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</si>
  <si>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</si>
  <si>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</si>
  <si>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</si>
  <si>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</si>
  <si>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</si>
  <si>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</si>
  <si>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</si>
  <si>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</si>
  <si>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</si>
  <si>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</si>
  <si>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</si>
  <si>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</si>
  <si>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</si>
  <si>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</si>
  <si>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</si>
  <si>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</si>
  <si>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</si>
  <si>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</si>
  <si>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</si>
  <si>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</si>
  <si>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</si>
  <si>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</si>
  <si>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</si>
  <si>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</si>
  <si>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</si>
  <si>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</si>
  <si>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</si>
  <si>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</si>
  <si>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</si>
  <si>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</si>
  <si>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</si>
  <si>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</si>
  <si>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</si>
  <si>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</si>
  <si>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</si>
  <si>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</si>
  <si>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</si>
  <si>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</si>
  <si>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</si>
  <si>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</si>
  <si>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</si>
  <si>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</si>
  <si>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</si>
  <si>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</si>
  <si>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</si>
  <si>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</si>
  <si>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</si>
  <si>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</si>
  <si>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</si>
  <si>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</si>
  <si>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</si>
  <si>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</si>
  <si>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</si>
  <si>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</si>
  <si>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</si>
  <si>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</si>
  <si>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</si>
  <si>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</si>
  <si>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</si>
  <si>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</si>
  <si>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</si>
  <si>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</si>
  <si>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</si>
  <si>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</si>
  <si>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</si>
  <si>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</si>
  <si>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</si>
  <si>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</si>
  <si>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</si>
  <si>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</si>
  <si>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</si>
  <si>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</si>
  <si>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</si>
  <si>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</si>
  <si>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</si>
  <si>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</si>
  <si>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</si>
  <si>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</si>
  <si>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</si>
  <si>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</si>
  <si>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</si>
  <si>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</si>
  <si>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</si>
  <si>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</si>
  <si>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</si>
  <si>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</si>
  <si>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</si>
  <si>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</si>
  <si>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</si>
  <si>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</si>
  <si>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</si>
  <si>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</si>
  <si>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</si>
  <si>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</si>
  <si>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</si>
  <si>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</si>
  <si>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</si>
  <si>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</si>
  <si>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</si>
  <si>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</si>
  <si>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</si>
  <si>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</si>
  <si>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</si>
  <si>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</si>
  <si>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</si>
  <si>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</si>
  <si>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</si>
  <si>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</si>
  <si>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</si>
  <si>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</si>
  <si>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</si>
  <si>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</si>
  <si>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</si>
  <si>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</si>
  <si>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</si>
  <si>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</si>
  <si>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</si>
  <si>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</si>
  <si>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</si>
  <si>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</si>
  <si>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</si>
  <si>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</si>
  <si>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</si>
  <si>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</si>
  <si>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</si>
  <si>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</si>
  <si>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</si>
  <si>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</si>
  <si>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</si>
  <si>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</si>
  <si>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</si>
  <si>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</si>
  <si>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</si>
  <si>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</si>
  <si>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</si>
  <si>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</si>
  <si>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</si>
  <si>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</si>
  <si>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</si>
  <si>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</si>
  <si>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</si>
  <si>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</si>
  <si>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</si>
  <si>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</si>
  <si>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</si>
  <si>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</si>
  <si>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</si>
  <si>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</si>
  <si>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</si>
  <si>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</si>
  <si>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</si>
  <si>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</si>
  <si>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</si>
  <si>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</si>
  <si>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</si>
  <si>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</si>
  <si>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</si>
  <si>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</si>
  <si>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</si>
  <si>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</si>
  <si>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</si>
  <si>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</si>
  <si>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</si>
  <si>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</si>
  <si>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</si>
  <si>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</si>
  <si>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</si>
  <si>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</si>
  <si>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</si>
  <si>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</si>
  <si>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</si>
  <si>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</si>
  <si>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</si>
  <si>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</si>
  <si>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</si>
  <si>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</si>
  <si>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</si>
  <si>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</si>
  <si>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</si>
  <si>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</si>
  <si>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</si>
  <si>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</si>
  <si>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</si>
  <si>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</si>
  <si>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</si>
  <si>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</si>
  <si>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</si>
  <si>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</si>
  <si>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</si>
  <si>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</si>
  <si>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</si>
  <si>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</si>
  <si>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</si>
  <si>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</si>
  <si>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</si>
  <si>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</si>
  <si>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</si>
  <si>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</si>
  <si>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</si>
  <si>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</si>
  <si>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</si>
  <si>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</si>
  <si>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</si>
  <si>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</si>
  <si>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</si>
  <si>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</si>
  <si>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</si>
  <si>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</si>
  <si>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</si>
  <si>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</si>
  <si>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</si>
  <si>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</si>
  <si>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</si>
  <si>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</si>
  <si>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</si>
  <si>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</si>
  <si>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</si>
  <si>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</si>
  <si>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</si>
  <si>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</si>
  <si>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</si>
  <si>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</si>
  <si>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</si>
  <si>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</si>
  <si>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</si>
  <si>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</si>
  <si>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</si>
  <si>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</si>
  <si>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</si>
  <si>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</si>
  <si>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</si>
  <si>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</si>
  <si>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</si>
  <si>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</si>
  <si>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</si>
  <si>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</si>
  <si>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</si>
  <si>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</si>
  <si>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</si>
  <si>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</si>
  <si>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</si>
  <si>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</si>
  <si>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</si>
  <si>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</si>
  <si>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</si>
  <si>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</si>
  <si>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</si>
  <si>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</si>
  <si>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</si>
  <si>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</si>
  <si>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</si>
  <si>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</si>
  <si>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</si>
  <si>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</si>
  <si>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</si>
  <si>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</si>
  <si>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</si>
  <si>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</si>
  <si>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</si>
  <si>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</si>
  <si>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</si>
  <si>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</si>
  <si>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</si>
  <si>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</si>
  <si>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</si>
  <si>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</si>
  <si>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</si>
  <si>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</si>
  <si>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</si>
  <si>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</si>
  <si>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</si>
  <si>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</si>
  <si>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</si>
  <si>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</si>
  <si>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</si>
  <si>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</si>
  <si>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</si>
  <si>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</si>
  <si>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</si>
  <si>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</si>
  <si>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</si>
  <si>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</si>
  <si>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</si>
  <si>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</si>
  <si>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</si>
  <si>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</si>
  <si>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</si>
  <si>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</si>
  <si>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</si>
  <si>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</si>
  <si>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</si>
  <si>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</si>
  <si>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</si>
  <si>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</si>
  <si>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</si>
  <si>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</si>
  <si>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</si>
  <si>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</si>
  <si>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</si>
  <si>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</si>
  <si>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</si>
  <si>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</si>
  <si>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</si>
  <si>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</si>
  <si>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</si>
  <si>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</si>
  <si>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</si>
  <si>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</si>
  <si>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</si>
  <si>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</si>
  <si>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</si>
  <si>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</si>
  <si>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</si>
  <si>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</si>
  <si>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</si>
  <si>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</si>
  <si>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</si>
  <si>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</si>
  <si>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</si>
  <si>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</si>
  <si>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</si>
  <si>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</si>
  <si>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</si>
  <si>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</si>
  <si>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</si>
  <si>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</si>
  <si>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</si>
  <si>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</si>
  <si>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</si>
  <si>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</si>
  <si>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</si>
  <si>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</si>
  <si>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</si>
  <si>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</si>
  <si>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</si>
  <si>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</si>
  <si>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</si>
  <si>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</si>
  <si>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</si>
  <si>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</si>
  <si>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</si>
  <si>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</si>
  <si>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</si>
  <si>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</si>
  <si>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</si>
  <si>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</si>
  <si>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</si>
  <si>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</si>
  <si>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</si>
  <si>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</si>
  <si>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</si>
  <si>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</si>
  <si>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</si>
  <si>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</si>
  <si>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</si>
  <si>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</si>
  <si>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</si>
  <si>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</si>
  <si>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</si>
  <si>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</si>
  <si>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</si>
  <si>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</si>
  <si>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</si>
  <si>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</si>
  <si>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</si>
  <si>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</si>
  <si>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</si>
  <si>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</si>
  <si>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</si>
  <si>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</si>
  <si>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</si>
  <si>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</si>
  <si>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</si>
  <si>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</si>
  <si>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</si>
  <si>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</si>
  <si>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</si>
  <si>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</si>
  <si>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</si>
  <si>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</si>
  <si>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</si>
  <si>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</si>
  <si>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</si>
  <si>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</si>
  <si>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</si>
  <si>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</si>
  <si>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</si>
  <si>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</si>
  <si>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</si>
  <si>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</si>
  <si>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</si>
  <si>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</si>
  <si>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</si>
  <si>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</si>
  <si>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</si>
  <si>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</si>
  <si>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</si>
  <si>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</si>
  <si>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</si>
  <si>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</si>
  <si>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</si>
  <si>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</si>
  <si>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</si>
  <si>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</si>
  <si>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</si>
  <si>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</si>
  <si>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</si>
  <si>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</si>
  <si>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</si>
  <si>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</si>
  <si>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</si>
  <si>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</si>
  <si>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</si>
  <si>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</si>
  <si>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</si>
  <si>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</si>
  <si>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</si>
  <si>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</si>
  <si>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</si>
  <si>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</si>
  <si>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</si>
  <si>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</si>
  <si>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</si>
  <si>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</si>
  <si>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</si>
  <si>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</si>
  <si>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</si>
  <si>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</si>
  <si>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</si>
  <si>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</si>
  <si>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</si>
  <si>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</si>
  <si>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</si>
  <si>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</si>
  <si>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</si>
  <si>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</si>
  <si>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</si>
  <si>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</si>
  <si>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</si>
  <si>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</si>
  <si>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</si>
  <si>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</si>
  <si>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</si>
  <si>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</si>
  <si>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</si>
  <si>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</si>
  <si>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</si>
  <si>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</si>
  <si>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</si>
  <si>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</si>
  <si>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</si>
  <si>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</si>
  <si>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</si>
  <si>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</si>
  <si>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</si>
  <si>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</si>
  <si>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</si>
  <si>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</si>
  <si>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</si>
  <si>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</si>
  <si>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</si>
  <si>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</si>
  <si>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</si>
  <si>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</si>
  <si>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</si>
  <si>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</si>
  <si>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</si>
  <si>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</si>
  <si>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</si>
  <si>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</si>
  <si>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</si>
  <si>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</si>
  <si>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</si>
  <si>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</si>
  <si>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</si>
  <si>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</si>
  <si>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</si>
  <si>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</si>
  <si>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</si>
  <si>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</si>
  <si>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</si>
  <si>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</si>
  <si>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</si>
  <si>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</si>
  <si>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</si>
  <si>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</si>
  <si>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</si>
  <si>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</si>
  <si>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</si>
  <si>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</si>
  <si>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</si>
  <si>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</si>
  <si>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</si>
  <si>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</si>
  <si>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</si>
  <si>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</si>
  <si>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</si>
  <si>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</si>
  <si>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</si>
  <si>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</si>
  <si>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</si>
  <si>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</si>
  <si>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</si>
  <si>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</si>
  <si>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</si>
  <si>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</si>
  <si>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</si>
  <si>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</si>
  <si>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</si>
  <si>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</si>
  <si>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</si>
  <si>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</si>
  <si>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</si>
  <si>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</si>
  <si>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</si>
  <si>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</si>
  <si>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</si>
  <si>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</si>
  <si>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</si>
  <si>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</si>
  <si>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</si>
  <si>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</si>
  <si>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</si>
  <si>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</si>
  <si>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</si>
  <si>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</si>
  <si>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</si>
  <si>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</si>
  <si>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</si>
  <si>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</si>
  <si>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</si>
  <si>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</si>
  <si>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</si>
  <si>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</si>
  <si>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</si>
  <si>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</si>
  <si>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</si>
  <si>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</si>
  <si>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</si>
  <si>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</si>
  <si>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</si>
  <si>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</si>
  <si>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</si>
  <si>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</si>
  <si>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</si>
  <si>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</si>
  <si>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</si>
  <si>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</si>
  <si>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</si>
  <si>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</si>
  <si>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</si>
  <si>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</si>
  <si>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</si>
  <si>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</si>
  <si>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</si>
  <si>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</si>
  <si>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</si>
  <si>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</si>
  <si>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</si>
  <si>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</si>
  <si>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</si>
  <si>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</si>
  <si>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</si>
  <si>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</si>
  <si>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</si>
  <si>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</si>
  <si>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</si>
  <si>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</si>
  <si>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</si>
  <si>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</si>
  <si>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</si>
  <si>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</si>
  <si>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</si>
  <si>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</si>
  <si>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</si>
  <si>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</si>
  <si>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</si>
  <si>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</si>
  <si>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</si>
  <si>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</si>
  <si>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</si>
  <si>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</si>
  <si>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</si>
  <si>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</si>
  <si>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</si>
  <si>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</si>
  <si>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</si>
  <si>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</si>
  <si>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</si>
  <si>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</si>
  <si>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</si>
  <si>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</si>
  <si>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</si>
  <si>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</si>
  <si>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</si>
  <si>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</si>
  <si>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</si>
  <si>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</si>
  <si>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</si>
  <si>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</si>
  <si>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</si>
  <si>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</si>
  <si>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</si>
  <si>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</si>
  <si>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</si>
  <si>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</si>
  <si>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</si>
  <si>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</si>
  <si>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</si>
  <si>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</si>
  <si>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</si>
  <si>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</si>
  <si>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</si>
  <si>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</si>
  <si>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</si>
  <si>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</si>
  <si>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</si>
  <si>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</si>
  <si>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</si>
  <si>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</si>
  <si>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</si>
  <si>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</si>
  <si>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</si>
  <si>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</si>
  <si>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</si>
  <si>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</si>
  <si>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</si>
  <si>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</si>
  <si>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</si>
  <si>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</si>
  <si>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</si>
  <si>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</si>
  <si>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</si>
  <si>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</si>
  <si>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</si>
  <si>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</si>
  <si>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</si>
  <si>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</si>
  <si>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</si>
  <si>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</si>
  <si>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</si>
  <si>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</si>
  <si>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</si>
  <si>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</si>
  <si>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</si>
  <si>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</si>
  <si>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</si>
  <si>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</si>
  <si>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</si>
  <si>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</si>
  <si>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</si>
  <si>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</si>
  <si>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</si>
  <si>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</si>
  <si>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</si>
  <si>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</si>
  <si>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</si>
  <si>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</si>
  <si>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</si>
  <si>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</si>
  <si>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</si>
  <si>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</si>
  <si>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</si>
  <si>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</si>
  <si>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</si>
  <si>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</si>
  <si>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</si>
  <si>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</si>
  <si>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</si>
  <si>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</si>
  <si>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</si>
  <si>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</si>
  <si>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</si>
  <si>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</si>
  <si>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</si>
  <si>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</si>
  <si>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</si>
  <si>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</si>
  <si>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</si>
  <si>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</si>
  <si>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</si>
  <si>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</si>
  <si>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</si>
  <si>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</si>
  <si>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</si>
  <si>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</si>
  <si>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</si>
  <si>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</si>
  <si>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</si>
  <si>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</si>
  <si>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</si>
  <si>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</si>
  <si>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</si>
  <si>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</si>
  <si>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</si>
  <si>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</si>
  <si>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</si>
  <si>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</si>
  <si>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</si>
  <si>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</si>
  <si>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</si>
  <si>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</si>
  <si>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</si>
  <si>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</si>
  <si>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</si>
  <si>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</si>
  <si>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</si>
  <si>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</si>
  <si>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</si>
  <si>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</si>
  <si>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</si>
  <si>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</si>
  <si>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</si>
  <si>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</si>
  <si>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</si>
  <si>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</si>
  <si>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</si>
  <si>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</si>
  <si>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</si>
  <si>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</si>
  <si>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</si>
  <si>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</si>
  <si>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</si>
  <si>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</si>
  <si>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</si>
  <si>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</si>
  <si>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</si>
  <si>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</si>
  <si>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</si>
  <si>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</si>
  <si>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</si>
  <si>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</si>
  <si>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</si>
  <si>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</si>
  <si>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</si>
  <si>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</si>
  <si>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</si>
  <si>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</si>
  <si>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</si>
  <si>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</si>
  <si>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</si>
  <si>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</si>
  <si>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</si>
  <si>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</si>
  <si>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</si>
  <si>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</si>
  <si>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</si>
  <si>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</si>
  <si>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</si>
  <si>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</si>
  <si>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</si>
  <si>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</si>
  <si>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</si>
  <si>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</si>
  <si>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</si>
  <si>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</si>
  <si>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</si>
  <si>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</si>
  <si>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</si>
  <si>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</si>
  <si>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</si>
  <si>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</si>
  <si>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</si>
  <si>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</si>
  <si>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</si>
  <si>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</si>
  <si>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</si>
  <si>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</si>
  <si>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</si>
  <si>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</si>
  <si>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</si>
  <si>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</si>
  <si>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</si>
  <si>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</si>
  <si>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</si>
  <si>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</si>
  <si>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</si>
  <si>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</si>
  <si>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</si>
  <si>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</si>
  <si>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</si>
  <si>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</si>
  <si>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</si>
  <si>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</si>
  <si>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</si>
  <si>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</si>
  <si>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</si>
  <si>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</si>
  <si>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</si>
  <si>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</si>
  <si>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</si>
  <si>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</si>
  <si>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</si>
  <si>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</si>
  <si>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</si>
  <si>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</si>
  <si>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</si>
  <si>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</si>
  <si>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</si>
  <si>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</si>
  <si>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</si>
  <si>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</si>
  <si>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</si>
  <si>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</si>
  <si>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</si>
  <si>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</si>
  <si>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</si>
  <si>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</si>
  <si>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</si>
  <si>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</si>
  <si>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</si>
  <si>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</si>
  <si>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</si>
  <si>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</si>
  <si>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</si>
  <si>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</si>
  <si>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</si>
  <si>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</si>
  <si>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</si>
  <si>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</si>
  <si>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</si>
  <si>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</si>
  <si>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</si>
  <si>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</si>
  <si>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</si>
  <si>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</si>
  <si>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</si>
  <si>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</si>
  <si>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</si>
  <si>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</si>
  <si>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</si>
  <si>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</si>
  <si>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</si>
  <si>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</si>
  <si>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</si>
  <si>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</si>
  <si>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</si>
  <si>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</si>
  <si>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</si>
  <si>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</si>
  <si>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</si>
  <si>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</si>
  <si>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</si>
  <si>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</si>
  <si>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</si>
  <si>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</si>
  <si>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</si>
  <si>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</si>
  <si>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</si>
  <si>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</si>
  <si>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</si>
  <si>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</si>
  <si>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</si>
  <si>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</si>
  <si>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</si>
  <si>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</si>
  <si>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</si>
  <si>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</si>
  <si>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</si>
  <si>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</si>
  <si>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</si>
  <si>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</si>
  <si>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</si>
  <si>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</si>
  <si>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</si>
  <si>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</si>
  <si>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</si>
  <si>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</si>
  <si>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</si>
  <si>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</si>
  <si>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</si>
  <si>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</si>
  <si>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</si>
  <si>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</si>
  <si>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</si>
  <si>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</si>
  <si>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</si>
  <si>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</si>
  <si>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</si>
  <si>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</si>
  <si>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</si>
  <si>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</si>
  <si>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</si>
  <si>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</si>
  <si>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</si>
  <si>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</si>
  <si>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</si>
  <si>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</si>
  <si>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</si>
  <si>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</si>
  <si>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</si>
  <si>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</si>
  <si>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</si>
  <si>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</si>
  <si>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</si>
  <si>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</si>
  <si>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</si>
  <si>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</si>
  <si>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</si>
  <si>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</si>
  <si>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</si>
  <si>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</si>
  <si>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</si>
  <si>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</si>
  <si>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</si>
  <si>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</si>
  <si>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</si>
  <si>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</si>
  <si>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</si>
  <si>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</si>
  <si>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</si>
  <si>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</si>
  <si>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</si>
  <si>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</si>
  <si>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</si>
  <si>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</si>
  <si>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</si>
  <si>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</si>
  <si>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</si>
  <si>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</si>
  <si>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</si>
  <si>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</si>
  <si>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</si>
  <si>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</si>
  <si>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</si>
  <si>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</si>
  <si>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</si>
  <si>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</si>
  <si>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</si>
  <si>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</si>
  <si>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</si>
  <si>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</si>
  <si>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</si>
  <si>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</si>
  <si>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</si>
  <si>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</si>
  <si>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</si>
  <si>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</si>
  <si>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</si>
  <si>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</si>
  <si>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</si>
  <si>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</si>
  <si>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</si>
  <si>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</si>
  <si>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</si>
  <si>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</si>
  <si>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</si>
  <si>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</si>
  <si>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</si>
  <si>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</si>
  <si>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</si>
  <si>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</si>
  <si>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</si>
  <si>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</si>
  <si>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</si>
  <si>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</si>
  <si>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</si>
  <si>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</si>
  <si>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</si>
  <si>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</si>
  <si>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</si>
  <si>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</si>
  <si>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</si>
  <si>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</si>
  <si>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</si>
  <si>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</si>
  <si>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</si>
  <si>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</si>
  <si>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</si>
  <si>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</si>
  <si>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</si>
  <si>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</si>
  <si>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</si>
  <si>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</si>
  <si>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</si>
  <si>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</si>
  <si>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</si>
  <si>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</si>
  <si>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</si>
  <si>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</si>
  <si>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</si>
  <si>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</si>
  <si>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</si>
  <si>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</si>
  <si>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</si>
  <si>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</si>
  <si>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</si>
  <si>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</si>
  <si>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</si>
  <si>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</si>
  <si>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</si>
  <si>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</si>
  <si>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</si>
  <si>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</si>
  <si>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</si>
  <si>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</si>
  <si>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</si>
  <si>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</si>
  <si>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</si>
  <si>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</si>
  <si>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</si>
  <si>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</si>
  <si>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</si>
  <si>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</si>
  <si>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</si>
  <si>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</si>
  <si>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</si>
  <si>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</si>
  <si>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</si>
  <si>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</si>
  <si>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</si>
  <si>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</si>
  <si>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</si>
  <si>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</si>
  <si>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</si>
  <si>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</si>
  <si>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</si>
  <si>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</si>
  <si>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</si>
  <si>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</si>
  <si>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</si>
  <si>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</si>
  <si>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</si>
  <si>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</si>
  <si>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</si>
  <si>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</si>
  <si>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</si>
  <si>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</si>
  <si>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</si>
  <si>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</si>
  <si>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</si>
  <si>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</si>
  <si>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</si>
  <si>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</si>
  <si>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</si>
  <si>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</si>
  <si>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</si>
  <si>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</si>
  <si>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</si>
  <si>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</si>
  <si>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</si>
  <si>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</si>
  <si>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</si>
  <si>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</si>
  <si>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</si>
  <si>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</si>
  <si>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</si>
  <si>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</si>
  <si>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</si>
  <si>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</si>
  <si>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</si>
  <si>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</si>
  <si>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</si>
  <si>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</si>
  <si>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</si>
  <si>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</si>
  <si>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</si>
  <si>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</si>
  <si>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</si>
  <si>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</si>
  <si>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</si>
  <si>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</si>
  <si>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</si>
  <si>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</si>
  <si>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</si>
  <si>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</si>
  <si>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</si>
  <si>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</si>
  <si>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</si>
  <si>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</si>
  <si>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</si>
  <si>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</si>
  <si>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</si>
  <si>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</si>
  <si>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</si>
  <si>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</si>
  <si>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</si>
  <si>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</si>
  <si>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</si>
  <si>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</si>
  <si>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</si>
  <si>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</si>
  <si>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</si>
  <si>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</si>
  <si>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</si>
  <si>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</si>
  <si>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</si>
  <si>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</si>
  <si>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</si>
  <si>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</si>
  <si>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</si>
  <si>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</si>
  <si>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</si>
  <si>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</si>
  <si>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</si>
  <si>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</si>
  <si>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</si>
  <si>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</si>
  <si>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</si>
  <si>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</si>
  <si>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</si>
  <si>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</si>
  <si>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</si>
  <si>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</si>
  <si>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</si>
  <si>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</si>
  <si>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</si>
  <si>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</si>
  <si>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</si>
  <si>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</si>
  <si>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</si>
  <si>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</si>
  <si>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</si>
  <si>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</si>
  <si>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</si>
  <si>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</si>
  <si>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</si>
  <si>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</si>
  <si>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</si>
  <si>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</si>
  <si>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</si>
  <si>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</si>
  <si>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</si>
  <si>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</si>
  <si>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</si>
  <si>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</si>
  <si>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</si>
  <si>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</si>
  <si>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</si>
  <si>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</si>
  <si>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</si>
  <si>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</si>
  <si>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</si>
  <si>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</si>
  <si>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</si>
  <si>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</si>
  <si>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</si>
  <si>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</si>
  <si>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</si>
  <si>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</si>
  <si>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</si>
  <si>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</si>
  <si>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</si>
  <si>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</si>
  <si>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</si>
  <si>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</si>
  <si>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</si>
  <si>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</si>
  <si>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</si>
  <si>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</si>
  <si>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</si>
  <si>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</si>
  <si>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</si>
  <si>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</si>
  <si>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</si>
  <si>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</si>
  <si>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</si>
  <si>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</si>
  <si>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</si>
  <si>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</si>
  <si>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</si>
  <si>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</si>
  <si>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</si>
  <si>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</si>
  <si>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</si>
  <si>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</si>
  <si>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</si>
  <si>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</si>
  <si>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</si>
  <si>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</si>
  <si>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</si>
  <si>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</si>
  <si>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</si>
  <si>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</si>
  <si>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</si>
  <si>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</si>
  <si>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</si>
  <si>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</si>
  <si>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</si>
  <si>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</si>
  <si>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</si>
  <si>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</si>
  <si>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</si>
  <si>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</si>
  <si>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</si>
  <si>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</si>
  <si>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</si>
  <si>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</si>
  <si>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</si>
  <si>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</si>
  <si>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</si>
  <si>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</si>
  <si>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</si>
  <si>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</si>
  <si>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</si>
  <si>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</si>
  <si>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</si>
  <si>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</si>
  <si>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</si>
  <si>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</si>
  <si>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</si>
  <si>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</si>
  <si>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</si>
  <si>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</si>
  <si>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</si>
  <si>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</si>
  <si>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</si>
  <si>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</si>
  <si>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</si>
  <si>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</si>
  <si>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</si>
  <si>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</si>
  <si>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</si>
  <si>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</si>
  <si>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</si>
  <si>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</si>
  <si>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</si>
  <si>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</si>
  <si>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</si>
  <si>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</si>
  <si>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</si>
  <si>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</si>
  <si>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</si>
  <si>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</si>
  <si>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</si>
  <si>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</si>
  <si>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</si>
  <si>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</si>
  <si>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</si>
  <si>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</si>
  <si>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</si>
  <si>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</si>
  <si>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</si>
  <si>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</si>
  <si>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</si>
  <si>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</si>
  <si>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</si>
  <si>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</si>
  <si>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</si>
  <si>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</si>
  <si>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</si>
  <si>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</si>
  <si>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</si>
  <si>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</si>
  <si>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</si>
  <si>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</si>
  <si>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</si>
  <si>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</si>
  <si>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</si>
  <si>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</si>
  <si>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</si>
  <si>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</si>
  <si>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</si>
  <si>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</si>
  <si>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</si>
  <si>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</si>
  <si>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</si>
  <si>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</si>
  <si>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</si>
  <si>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</si>
  <si>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</si>
  <si>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</si>
  <si>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</si>
  <si>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</si>
  <si>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</si>
  <si>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</si>
  <si>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</si>
  <si>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</si>
  <si>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</si>
  <si>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</si>
  <si>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</si>
  <si>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</si>
  <si>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</si>
  <si>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</si>
  <si>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</si>
  <si>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</si>
  <si>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</si>
  <si>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</si>
  <si>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</si>
  <si>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</si>
  <si>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</si>
  <si>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</si>
  <si>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</si>
  <si>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</si>
  <si>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</si>
  <si>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</si>
  <si>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</si>
  <si>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</si>
  <si>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</si>
  <si>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</si>
  <si>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</si>
  <si>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</si>
  <si>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</si>
  <si>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</si>
  <si>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</si>
  <si>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</si>
  <si>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</si>
  <si>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</si>
  <si>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</si>
  <si>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</si>
  <si>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</si>
  <si>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</si>
  <si>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</si>
  <si>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</si>
  <si>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</si>
  <si>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</si>
  <si>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</si>
  <si>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</si>
  <si>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</si>
  <si>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</si>
  <si>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</si>
  <si>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</si>
  <si>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</si>
  <si>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</si>
  <si>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</si>
  <si>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</si>
  <si>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</si>
  <si>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</si>
  <si>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</si>
  <si>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</si>
  <si>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</si>
  <si>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</si>
  <si>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</si>
  <si>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</si>
  <si>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</si>
  <si>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</si>
  <si>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</si>
  <si>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</si>
  <si>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</si>
  <si>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</si>
  <si>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</si>
  <si>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</si>
  <si>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</si>
  <si>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</si>
  <si>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</si>
  <si>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</si>
  <si>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</si>
  <si>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</si>
  <si>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</si>
  <si>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</si>
  <si>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</si>
  <si>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</si>
  <si>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</si>
  <si>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</si>
  <si>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</si>
  <si>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</si>
  <si>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</si>
  <si>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</si>
  <si>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</si>
  <si>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</si>
  <si>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</si>
  <si>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</si>
  <si>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</si>
  <si>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</si>
  <si>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</si>
  <si>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</si>
  <si>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</si>
  <si>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</si>
  <si>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</si>
  <si>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</si>
  <si>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</si>
  <si>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</si>
  <si>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</si>
  <si>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</si>
  <si>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</si>
  <si>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</si>
  <si>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</si>
  <si>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</si>
  <si>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</si>
  <si>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</si>
  <si>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</si>
  <si>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</si>
  <si>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</si>
  <si>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</si>
  <si>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</si>
  <si>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</si>
  <si>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</si>
  <si>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</si>
  <si>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</si>
  <si>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</si>
  <si>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</si>
  <si>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</si>
  <si>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</si>
  <si>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</si>
  <si>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</si>
  <si>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</si>
  <si>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</si>
  <si>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</si>
  <si>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</si>
  <si>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</si>
  <si>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</si>
  <si>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</si>
  <si>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</si>
  <si>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</si>
  <si>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</si>
  <si>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</si>
  <si>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</si>
  <si>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</si>
  <si>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</si>
  <si>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</si>
  <si>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</si>
  <si>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</si>
  <si>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</si>
  <si>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</si>
  <si>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</si>
  <si>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</si>
  <si>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</si>
  <si>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</si>
  <si>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</si>
  <si>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</si>
  <si>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</si>
  <si>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</si>
  <si>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</si>
  <si>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</si>
  <si>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</si>
  <si>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</si>
  <si>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</si>
  <si>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</si>
  <si>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</si>
  <si>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</si>
  <si>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</si>
  <si>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</si>
  <si>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</si>
  <si>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</si>
  <si>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</si>
  <si>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</si>
  <si>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</si>
  <si>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</si>
  <si>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</si>
  <si>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</si>
  <si>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</si>
  <si>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</si>
  <si>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</si>
  <si>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</si>
  <si>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</si>
  <si>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</si>
  <si>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</si>
  <si>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</si>
  <si>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</si>
  <si>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</si>
  <si>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</si>
  <si>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</si>
  <si>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</si>
  <si>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</si>
  <si>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</si>
  <si>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</si>
  <si>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</si>
  <si>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</si>
  <si>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</si>
  <si>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</si>
  <si>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</si>
  <si>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</si>
  <si>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</si>
  <si>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</si>
  <si>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</si>
  <si>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</si>
  <si>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</si>
  <si>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</si>
  <si>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</si>
  <si>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</si>
  <si>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</si>
  <si>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</si>
  <si>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</si>
  <si>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</si>
  <si>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</si>
  <si>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</si>
  <si>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</si>
  <si>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</si>
  <si>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</si>
  <si>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</si>
  <si>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</si>
  <si>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</si>
  <si>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</si>
  <si>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</si>
  <si>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</si>
  <si>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</si>
  <si>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</si>
  <si>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</si>
  <si>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</si>
  <si>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</si>
  <si>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</si>
  <si>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</si>
  <si>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</si>
  <si>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</si>
  <si>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</si>
  <si>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</si>
  <si>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</si>
  <si>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</si>
  <si>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</si>
  <si>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</si>
  <si>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</si>
  <si>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</si>
  <si>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</si>
  <si>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</si>
  <si>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</si>
  <si>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</si>
  <si>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</si>
  <si>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</si>
  <si>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</si>
  <si>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</si>
  <si>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</si>
  <si>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</si>
  <si>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</si>
  <si>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</si>
  <si>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</si>
  <si>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</si>
  <si>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</si>
  <si>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</si>
  <si>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</si>
  <si>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</si>
  <si>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</si>
  <si>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</si>
  <si>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</si>
  <si>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</si>
  <si>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</si>
  <si>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</si>
  <si>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</si>
  <si>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</si>
  <si>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</si>
  <si>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</si>
  <si>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</si>
  <si>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</si>
  <si>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</si>
  <si>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</si>
  <si>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</si>
  <si>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</si>
  <si>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</si>
  <si>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</si>
  <si>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</si>
  <si>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</si>
  <si>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</si>
  <si>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</si>
  <si>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</si>
  <si>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</si>
  <si>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</si>
  <si>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</si>
  <si>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</si>
  <si>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</si>
  <si>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</si>
  <si>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</si>
  <si>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</si>
  <si>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</si>
  <si>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</si>
  <si>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</si>
  <si>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</si>
  <si>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</si>
  <si>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</si>
  <si>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</si>
  <si>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</si>
  <si>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</si>
  <si>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</si>
  <si>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</si>
  <si>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</si>
  <si>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</si>
  <si>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</si>
  <si>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</si>
  <si>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</si>
  <si>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</si>
  <si>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</si>
  <si>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</si>
  <si>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</si>
  <si>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</si>
  <si>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</si>
  <si>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</si>
  <si>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</si>
  <si>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</si>
  <si>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</si>
  <si>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</si>
  <si>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</si>
  <si>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</si>
  <si>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</si>
  <si>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</si>
  <si>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</si>
  <si>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</si>
  <si>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</si>
  <si>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</si>
  <si>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</si>
  <si>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</si>
  <si>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</si>
  <si>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</si>
  <si>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</si>
  <si>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</si>
  <si>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</si>
  <si>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</si>
  <si>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</si>
  <si>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</si>
  <si>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</si>
  <si>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</si>
  <si>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</si>
  <si>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</si>
  <si>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</si>
  <si>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</si>
  <si>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</si>
  <si>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</si>
  <si>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</si>
  <si>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</si>
  <si>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</si>
  <si>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</si>
  <si>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</si>
  <si>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</si>
  <si>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</si>
  <si>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</si>
  <si>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</si>
  <si>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</si>
  <si>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</si>
  <si>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</si>
  <si>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</si>
  <si>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</si>
  <si>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</si>
  <si>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</si>
  <si>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</si>
  <si>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</si>
  <si>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</si>
  <si>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</si>
  <si>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</si>
  <si>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</si>
  <si>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</si>
  <si>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</si>
  <si>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</si>
  <si>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</si>
  <si>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</si>
  <si>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</si>
  <si>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</si>
  <si>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</si>
  <si>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</si>
  <si>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</si>
  <si>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</si>
  <si>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</si>
  <si>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</si>
  <si>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</si>
  <si>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</si>
  <si>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</si>
  <si>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</si>
  <si>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</si>
  <si>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</si>
  <si>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</si>
  <si>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</si>
  <si>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</si>
  <si>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</si>
  <si>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</si>
  <si>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</si>
  <si>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</si>
  <si>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</si>
  <si>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</si>
  <si>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</si>
  <si>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</si>
  <si>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</si>
  <si>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</si>
  <si>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</si>
  <si>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</si>
  <si>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</si>
  <si>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</si>
  <si>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</si>
  <si>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</si>
  <si>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</si>
  <si>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</si>
  <si>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</si>
  <si>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</si>
  <si>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</si>
  <si>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</si>
  <si>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</si>
  <si>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</si>
  <si>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</si>
  <si>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</si>
  <si>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</si>
  <si>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</si>
  <si>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</si>
  <si>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</si>
  <si>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</si>
  <si>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</si>
  <si>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</si>
  <si>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</si>
  <si>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</si>
  <si>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</si>
  <si>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</si>
  <si>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</si>
  <si>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</si>
  <si>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</si>
  <si>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</si>
  <si>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</si>
  <si>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</si>
  <si>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</si>
  <si>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</si>
  <si>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</si>
  <si>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</si>
  <si>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</si>
  <si>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</si>
  <si>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</si>
  <si>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</si>
  <si>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</si>
  <si>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</si>
  <si>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</si>
  <si>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</si>
  <si>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</si>
  <si>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</si>
  <si>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</si>
  <si>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</si>
  <si>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</si>
  <si>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</si>
  <si>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</si>
  <si>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</si>
  <si>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</si>
  <si>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</si>
  <si>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</si>
  <si>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</si>
  <si>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</si>
  <si>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</si>
  <si>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</si>
  <si>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</si>
  <si>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</si>
  <si>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</si>
  <si>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</si>
  <si>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</si>
  <si>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</si>
  <si>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</si>
  <si>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</si>
  <si>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</si>
  <si>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</si>
  <si>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</si>
  <si>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</si>
  <si>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</si>
  <si>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</si>
  <si>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</si>
  <si>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</si>
  <si>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</si>
  <si>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</si>
  <si>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</si>
  <si>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</si>
  <si>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</si>
  <si>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</si>
  <si>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</si>
  <si>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</si>
  <si>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</si>
  <si>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</si>
  <si>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</si>
  <si>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</si>
  <si>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</si>
  <si>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</si>
  <si>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</si>
  <si>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</si>
  <si>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</si>
  <si>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</si>
  <si>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</si>
  <si>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</si>
  <si>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</si>
  <si>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</si>
  <si>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</si>
  <si>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</si>
  <si>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</si>
  <si>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</si>
  <si>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</si>
  <si>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</si>
  <si>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</si>
  <si>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</si>
  <si>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</si>
  <si>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</si>
  <si>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</si>
  <si>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</si>
  <si>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</si>
  <si>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</si>
  <si>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</si>
  <si>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</si>
  <si>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</si>
  <si>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</si>
  <si>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</si>
  <si>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</si>
  <si>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</si>
  <si>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</si>
  <si>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</si>
  <si>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</si>
  <si>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</si>
  <si>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</si>
  <si>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</si>
  <si>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</si>
  <si>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</si>
  <si>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</si>
  <si>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</si>
  <si>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</si>
  <si>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</si>
  <si>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</si>
  <si>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</si>
  <si>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</si>
  <si>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</si>
  <si>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</si>
  <si>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</si>
  <si>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</si>
  <si>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</si>
  <si>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</si>
  <si>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</si>
  <si>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</si>
  <si>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</si>
  <si>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</si>
  <si>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</si>
  <si>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</si>
  <si>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</si>
  <si>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</si>
  <si>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</si>
  <si>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</si>
  <si>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</si>
  <si>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</si>
  <si>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</si>
  <si>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</si>
  <si>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</si>
  <si>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</si>
  <si>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</si>
  <si>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</si>
  <si>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</si>
  <si>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</si>
  <si>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</si>
  <si>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</si>
  <si>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</si>
  <si>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</si>
  <si>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</si>
  <si>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</si>
  <si>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</si>
  <si>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</si>
  <si>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</si>
  <si>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</si>
  <si>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</si>
  <si>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</si>
  <si>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</si>
  <si>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</si>
  <si>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</si>
  <si>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</si>
  <si>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</si>
  <si>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</si>
  <si>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</si>
  <si>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</si>
  <si>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</si>
  <si>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</si>
  <si>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</si>
  <si>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</si>
  <si>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</si>
  <si>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</si>
  <si>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</si>
  <si>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</si>
  <si>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</si>
  <si>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</si>
  <si>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</si>
  <si>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</si>
  <si>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</si>
  <si>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</si>
  <si>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</si>
  <si>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</si>
  <si>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</si>
  <si>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</si>
  <si>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</si>
  <si>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</si>
  <si>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</si>
  <si>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</si>
  <si>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</si>
  <si>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</si>
  <si>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</si>
  <si>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</si>
  <si>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</si>
  <si>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</si>
  <si>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</si>
  <si>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</si>
  <si>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</si>
  <si>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</si>
  <si>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</si>
  <si>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</si>
  <si>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</si>
  <si>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</si>
  <si>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</si>
  <si>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</si>
  <si>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</si>
  <si>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</si>
  <si>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</si>
  <si>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</si>
  <si>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</si>
  <si>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</si>
  <si>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</si>
  <si>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</si>
  <si>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</si>
  <si>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</si>
  <si>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</si>
  <si>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</si>
  <si>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</si>
  <si>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</si>
  <si>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</si>
  <si>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</si>
  <si>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</si>
  <si>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</si>
  <si>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</si>
  <si>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</si>
  <si>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</si>
  <si>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</si>
  <si>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</si>
  <si>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</si>
  <si>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</si>
  <si>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</si>
  <si>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</si>
  <si>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</si>
  <si>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</si>
  <si>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</si>
  <si>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</si>
  <si>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</si>
  <si>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</si>
  <si>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</si>
  <si>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</si>
  <si>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</si>
  <si>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</si>
  <si>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</si>
  <si>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</si>
  <si>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</si>
  <si>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</si>
  <si>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</si>
  <si>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</si>
  <si>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</si>
  <si>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</si>
  <si>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</si>
  <si>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</si>
  <si>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</si>
  <si>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</si>
  <si>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</si>
  <si>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</si>
  <si>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</si>
  <si>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</si>
  <si>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</si>
  <si>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</si>
  <si>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</si>
  <si>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</si>
  <si>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</si>
  <si>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</si>
  <si>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</si>
  <si>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</si>
  <si>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</si>
  <si>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</si>
  <si>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</si>
  <si>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</si>
  <si>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</si>
  <si>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</si>
  <si>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</si>
  <si>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</si>
  <si>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</si>
  <si>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</si>
  <si>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</si>
  <si>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</si>
  <si>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</si>
  <si>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</si>
  <si>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</si>
  <si>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</si>
  <si>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</si>
  <si>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</si>
  <si>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</si>
  <si>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</si>
  <si>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</si>
  <si>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</si>
  <si>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</si>
  <si>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</si>
  <si>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</si>
  <si>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</si>
  <si>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</si>
  <si>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</si>
  <si>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</si>
  <si>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</si>
  <si>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</si>
  <si>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</si>
  <si>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</si>
  <si>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</si>
  <si>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</si>
  <si>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</si>
  <si>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</si>
  <si>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</si>
  <si>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</si>
  <si>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</si>
  <si>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</si>
  <si>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</si>
  <si>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</si>
  <si>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</si>
  <si>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</si>
  <si>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</si>
  <si>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</si>
  <si>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</si>
  <si>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</si>
  <si>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</si>
  <si>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</si>
  <si>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</si>
  <si>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</si>
  <si>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</si>
  <si>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</si>
  <si>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</si>
  <si>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</si>
  <si>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</si>
  <si>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</si>
  <si>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</si>
  <si>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</si>
  <si>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</si>
  <si>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</si>
  <si>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</si>
  <si>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</si>
  <si>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</si>
  <si>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</si>
  <si>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</si>
  <si>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</si>
  <si>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</si>
  <si>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</si>
  <si>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</si>
  <si>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</si>
  <si>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</si>
  <si>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</si>
  <si>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</si>
  <si>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</si>
  <si>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</si>
  <si>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</si>
  <si>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</si>
  <si>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</si>
  <si>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</si>
  <si>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</si>
  <si>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</si>
  <si>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</si>
  <si>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</si>
  <si>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</si>
  <si>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</si>
  <si>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</si>
  <si>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</si>
  <si>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</si>
  <si>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</si>
  <si>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</si>
  <si>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</si>
  <si>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</si>
  <si>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</si>
  <si>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</si>
  <si>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</si>
  <si>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</si>
  <si>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</si>
  <si>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</si>
  <si>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</si>
  <si>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</si>
  <si>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</si>
  <si>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</si>
  <si>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</si>
  <si>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</si>
  <si>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</si>
  <si>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</si>
  <si>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</si>
  <si>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</si>
  <si>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</si>
  <si>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</si>
  <si>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</si>
  <si>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</si>
  <si>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</si>
  <si>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</si>
  <si>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</si>
  <si>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</si>
  <si>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</si>
  <si>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</si>
  <si>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</si>
  <si>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</si>
  <si>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</si>
  <si>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</si>
  <si>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</si>
  <si>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</si>
  <si>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</si>
  <si>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</si>
  <si>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</si>
  <si>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</si>
  <si>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</si>
  <si>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</si>
  <si>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</si>
  <si>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</si>
  <si>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</si>
  <si>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</si>
  <si>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</si>
  <si>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</si>
  <si>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</si>
  <si>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</si>
  <si>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</si>
  <si>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</si>
  <si>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</si>
  <si>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</si>
  <si>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</si>
  <si>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</si>
  <si>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</si>
  <si>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</si>
  <si>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</si>
  <si>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</si>
  <si>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</si>
  <si>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</si>
  <si>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</si>
  <si>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</si>
  <si>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</si>
  <si>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</si>
  <si>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</si>
  <si>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</si>
  <si>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</si>
  <si>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</si>
  <si>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</si>
  <si>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</si>
  <si>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</si>
  <si>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</si>
  <si>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</si>
  <si>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</si>
  <si>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</si>
  <si>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</si>
  <si>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</si>
  <si>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</si>
  <si>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</si>
  <si>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</si>
  <si>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</si>
  <si>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</si>
  <si>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</si>
  <si>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</si>
  <si>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</si>
  <si>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</si>
  <si>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</si>
  <si>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</si>
  <si>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</si>
  <si>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</si>
  <si>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</si>
  <si>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</si>
  <si>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</si>
  <si>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</si>
  <si>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</si>
  <si>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</si>
  <si>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</si>
  <si>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</si>
  <si>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</si>
  <si>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</si>
  <si>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</si>
  <si>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</si>
  <si>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</si>
  <si>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</si>
  <si>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</si>
  <si>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</si>
  <si>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</si>
  <si>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</si>
  <si>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</si>
  <si>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</si>
  <si>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</si>
  <si>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</si>
  <si>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</si>
  <si>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</si>
  <si>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</si>
  <si>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</si>
  <si>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</si>
  <si>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</si>
  <si>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</si>
  <si>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</si>
  <si>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</si>
  <si>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</si>
  <si>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</si>
  <si>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</si>
  <si>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</si>
  <si>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</si>
  <si>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</si>
  <si>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</si>
  <si>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</si>
  <si>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</si>
  <si>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</si>
  <si>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</si>
  <si>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</si>
  <si>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</si>
  <si>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</si>
  <si>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</si>
  <si>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</si>
  <si>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</si>
  <si>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</si>
  <si>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</si>
  <si>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</si>
  <si>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</si>
  <si>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</si>
  <si>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</si>
  <si>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</si>
  <si>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</si>
  <si>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</si>
  <si>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</si>
  <si>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</si>
  <si>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</si>
  <si>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</si>
  <si>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</si>
  <si>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</si>
  <si>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</si>
  <si>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</si>
  <si>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</si>
  <si>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</si>
  <si>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</si>
  <si>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</si>
  <si>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</si>
  <si>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</si>
  <si>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</si>
  <si>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</si>
  <si>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</si>
  <si>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</si>
  <si>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</si>
  <si>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</si>
  <si>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</si>
  <si>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</si>
  <si>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</si>
  <si>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</si>
  <si>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</si>
  <si>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</si>
  <si>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</si>
  <si>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</si>
  <si>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</si>
  <si>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</si>
  <si>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</si>
  <si>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</si>
  <si>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</si>
  <si>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</si>
  <si>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</si>
  <si>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</si>
  <si>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</si>
  <si>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</si>
  <si>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</si>
  <si>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</si>
  <si>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</si>
  <si>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</si>
  <si>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</si>
  <si>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</si>
  <si>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</si>
  <si>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</si>
  <si>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</si>
  <si>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</si>
  <si>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</si>
  <si>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</si>
  <si>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</si>
  <si>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</si>
  <si>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</si>
  <si>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</si>
  <si>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</si>
  <si>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</si>
  <si>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</si>
  <si>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</si>
  <si>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</si>
  <si>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</si>
  <si>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</si>
  <si>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</si>
  <si>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</si>
  <si>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</si>
  <si>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</si>
  <si>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</si>
  <si>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</si>
  <si>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</si>
  <si>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</si>
  <si>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</si>
  <si>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</si>
  <si>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</si>
  <si>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</si>
  <si>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</si>
  <si>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</si>
  <si>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</si>
  <si>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</si>
  <si>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</si>
  <si>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</si>
  <si>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</si>
  <si>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</si>
  <si>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</si>
  <si>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</si>
  <si>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</si>
  <si>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</si>
  <si>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</si>
  <si>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</si>
  <si>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</si>
  <si>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</si>
  <si>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</si>
  <si>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</si>
  <si>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</si>
  <si>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</si>
  <si>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</si>
  <si>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</si>
  <si>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</si>
  <si>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Qtr2</t>
  </si>
  <si>
    <t>Qtr3</t>
  </si>
  <si>
    <t>Qtr4</t>
  </si>
  <si>
    <t>Qtr1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</si>
</sst>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B-4073-891C-9B6F8422EA8F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B-4073-891C-9B6F8422EA8F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B-4073-891C-9B6F8422EA8F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B-4073-891C-9B6F8422E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858032"/>
        <c:axId val="209552656"/>
      </c:barChart>
      <c:catAx>
        <c:axId val="208485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2656"/>
        <c:crosses val="autoZero"/>
        <c:auto val="1"/>
        <c:lblAlgn val="ctr"/>
        <c:lblOffset val="100"/>
        <c:noMultiLvlLbl val="0"/>
      </c:catAx>
      <c:valAx>
        <c:axId val="20955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B-486B-93A2-FF2D83D8958F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B-486B-93A2-FF2D83D8958F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B-486B-93A2-FF2D83D8958F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B-486B-93A2-FF2D83D89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185776"/>
        <c:axId val="209532688"/>
      </c:barChart>
      <c:catAx>
        <c:axId val="208418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2688"/>
        <c:crosses val="autoZero"/>
        <c:auto val="1"/>
        <c:lblAlgn val="ctr"/>
        <c:lblOffset val="100"/>
        <c:noMultiLvlLbl val="0"/>
      </c:catAx>
      <c:valAx>
        <c:axId val="2095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1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[StarterBook.xlsx]Pivot_DateCreatedConversation!PivotTable8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Pivot_DateCreatedConversation!$B$4:$B$5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Pivot_DateCreatedConversation!$A$6:$A$18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Pivot_DateCreatedConversation!$B$6:$B$18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1-4225-BEE9-440485EBC2E8}"/>
            </c:ext>
          </c:extLst>
        </c:ser>
        <c:ser>
          <c:idx val="1"/>
          <c:order val="1"/>
          <c:tx>
            <c:strRef>
              <c:f>Pivot_DateCreatedConversation!$C$4:$C$5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Pivot_DateCreatedConversation!$A$6:$A$18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Pivot_DateCreatedConversation!$C$6:$C$18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1-4225-BEE9-440485EBC2E8}"/>
            </c:ext>
          </c:extLst>
        </c:ser>
        <c:ser>
          <c:idx val="2"/>
          <c:order val="2"/>
          <c:tx>
            <c:strRef>
              <c:f>Pivot_DateCreatedConversation!$D$4:$D$5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Pivot_DateCreatedConversation!$A$6:$A$18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Pivot_DateCreatedConversation!$D$6:$D$18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1-4225-BEE9-440485EBC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149328"/>
        <c:axId val="325949232"/>
      </c:lineChart>
      <c:catAx>
        <c:axId val="2901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49232"/>
        <c:crosses val="autoZero"/>
        <c:auto val="1"/>
        <c:lblAlgn val="ctr"/>
        <c:lblOffset val="100"/>
        <c:noMultiLvlLbl val="0"/>
      </c:catAx>
      <c:valAx>
        <c:axId val="3259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4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[StarterBook.xlsx]Pivot_DateCreatedConversion2!PivotTable1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Pivot_DateCreatedConversion2!$B$4:$B$5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Pivot_DateCreatedConversion2!$A$6:$A$22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Pivot_DateCreatedConversion2!$B$6:$B$22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0-4601-9603-636F9C0DD7FC}"/>
            </c:ext>
          </c:extLst>
        </c:ser>
        <c:ser>
          <c:idx val="1"/>
          <c:order val="1"/>
          <c:tx>
            <c:strRef>
              <c:f>Pivot_DateCreatedConversion2!$C$4:$C$5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Pivot_DateCreatedConversion2!$A$6:$A$22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Pivot_DateCreatedConversion2!$C$6:$C$22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0-4601-9603-636F9C0DD7FC}"/>
            </c:ext>
          </c:extLst>
        </c:ser>
        <c:ser>
          <c:idx val="2"/>
          <c:order val="2"/>
          <c:tx>
            <c:strRef>
              <c:f>Pivot_DateCreatedConversion2!$D$4:$D$5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Pivot_DateCreatedConversion2!$A$6:$A$22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Pivot_DateCreatedConversion2!$D$6:$D$22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0-4601-9603-636F9C0DD7FC}"/>
            </c:ext>
          </c:extLst>
        </c:ser>
        <c:ser>
          <c:idx val="3"/>
          <c:order val="3"/>
          <c:tx>
            <c:strRef>
              <c:f>Pivot_DateCreatedConversion2!$E$4:$E$5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Pivot_DateCreatedConversion2!$A$6:$A$22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Pivot_DateCreatedConversion2!$E$6:$E$22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0-4601-9603-636F9C0D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747343"/>
        <c:axId val="1854501823"/>
      </c:lineChart>
      <c:catAx>
        <c:axId val="17847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01823"/>
        <c:crosses val="autoZero"/>
        <c:auto val="1"/>
        <c:lblAlgn val="ctr"/>
        <c:lblOffset val="100"/>
        <c:noMultiLvlLbl val="0"/>
      </c:catAx>
      <c:valAx>
        <c:axId val="18545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1-47C4-8160-29AD286B24D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1-47C4-8160-29AD286B24D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51-47C4-8160-29AD286B2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339231"/>
        <c:axId val="1712149743"/>
      </c:lineChart>
      <c:catAx>
        <c:axId val="184133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49743"/>
        <c:crosses val="autoZero"/>
        <c:auto val="1"/>
        <c:lblAlgn val="ctr"/>
        <c:lblOffset val="100"/>
        <c:noMultiLvlLbl val="0"/>
      </c:catAx>
      <c:valAx>
        <c:axId val="17121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973455</xdr:colOff>
      <xdr:row>0</xdr:row>
      <xdr:rowOff>164782</xdr:rowOff>
    </xdr:from>
    <xdr:to>
      <xdr:col>15</xdr:col>
      <xdr:colOff>123825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A16CA-9E68-460D-8E6A-8BEAE2EC5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2</xdr:row>
      <xdr:rowOff>171450</xdr:rowOff>
    </xdr:from>
    <xdr:to>
      <xdr:col>19</xdr:col>
      <xdr:colOff>238125</xdr:colOff>
      <xdr:row>43</xdr:row>
      <xdr:rowOff>40958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147AC-45DF-4FD6-8C56-43742F90F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294322</xdr:colOff>
      <xdr:row>2</xdr:row>
      <xdr:rowOff>92392</xdr:rowOff>
    </xdr:from>
    <xdr:to>
      <xdr:col>13</xdr:col>
      <xdr:colOff>601027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6B6E7-5AF0-4BAC-AA03-EB816A7B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4</xdr:row>
      <xdr:rowOff>26670</xdr:rowOff>
    </xdr:from>
    <xdr:to>
      <xdr:col>15</xdr:col>
      <xdr:colOff>7620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DEEC5-030A-48BB-B0D2-E8354734B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640080</xdr:colOff>
      <xdr:row>15</xdr:row>
      <xdr:rowOff>19050</xdr:rowOff>
    </xdr:from>
    <xdr:to>
      <xdr:col>7</xdr:col>
      <xdr:colOff>853440</xdr:colOff>
      <xdr:row>31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95316-246B-47CC-8A6D-928561FAC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Hong" refreshedDate="43997.060989930556" createdVersion="6" refreshedVersion="6" minRefreshableVersion="3" recordCount="4114" xr:uid="{CC522DA5-3EF7-4CDB-848D-8587D90B255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Hong" refreshedDate="43997.074940740742" createdVersion="6" refreshedVersion="6" minRefreshableVersion="3" recordCount="4114" xr:uid="{4A9CBFBE-00B9-42F8-830D-E3034335847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12D02-0CF2-4C10-9FE9-1F756AFD6F7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A8741-2DED-462A-A7E8-FD561EFFF96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5435B-333E-48B0-A8BF-29ECD2E19C02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161D4-9175-423A-90EC-DEFF695B1B3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Normal="100" workbookViewId="0">
      <selection activeCell="P1" sqref="P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88671875" customWidth="1"/>
    <col min="17" max="17" width="24.5546875" bestFit="1" customWidth="1"/>
    <col min="18" max="18" width="16.33203125" bestFit="1" customWidth="1"/>
    <col min="19" max="19" width="15.109375" style="9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8385</v>
      </c>
      <c r="T1" s="1" t="s">
        <v>8386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498247E2-C727-4CD1-8058-178CFD51722F}"/>
  <conditionalFormatting sqref="F1:F4115">
    <cfRule type="cellIs" priority="9" stopIfTrue="1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 P1:R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99C06-4AF0-4728-A384-F93FF9D4A93B}">
  <dimension ref="A1:F14"/>
  <sheetViews>
    <sheetView workbookViewId="0"/>
  </sheetViews>
  <sheetFormatPr defaultRowHeight="14.4" x14ac:dyDescent="0.3"/>
  <cols>
    <col min="1" max="6" width="16.77734375" customWidth="1"/>
    <col min="7" max="9" width="15.77734375" bestFit="1" customWidth="1"/>
    <col min="10" max="10" width="11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8364</v>
      </c>
      <c r="B3" s="6" t="s">
        <v>8361</v>
      </c>
    </row>
    <row r="4" spans="1:6" x14ac:dyDescent="0.3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3D84-1EF5-49C4-B7F6-6D1A16035204}">
  <dimension ref="A1:F47"/>
  <sheetViews>
    <sheetView topLeftCell="A22"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8400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56F6-2D94-41E6-8B77-834C79E10F53}">
  <dimension ref="A1:E18"/>
  <sheetViews>
    <sheetView workbookViewId="0">
      <selection activeCell="P21" sqref="P2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6" t="s">
        <v>8400</v>
      </c>
      <c r="B1" t="s">
        <v>8360</v>
      </c>
    </row>
    <row r="2" spans="1:5" x14ac:dyDescent="0.3">
      <c r="A2" s="6" t="s">
        <v>8399</v>
      </c>
      <c r="B2" t="s">
        <v>8360</v>
      </c>
    </row>
    <row r="4" spans="1:5" x14ac:dyDescent="0.3">
      <c r="A4" s="6" t="s">
        <v>8364</v>
      </c>
      <c r="B4" s="6" t="s">
        <v>8361</v>
      </c>
    </row>
    <row r="5" spans="1:5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0" t="s">
        <v>8393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8394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8395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8396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8387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8397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8388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8389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8390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8391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8392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8398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1A29B-445C-4012-8CAF-EB5F525508F4}">
  <dimension ref="A1:F22"/>
  <sheetViews>
    <sheetView workbookViewId="0">
      <selection activeCell="D30" sqref="D30"/>
    </sheetView>
  </sheetViews>
  <sheetFormatPr defaultRowHeight="14.4" x14ac:dyDescent="0.3"/>
  <cols>
    <col min="1" max="1" width="12.88671875" bestFit="1" customWidth="1"/>
    <col min="2" max="6" width="15.77734375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8399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7" t="s">
        <v>8404</v>
      </c>
      <c r="B6" s="8"/>
      <c r="C6" s="8"/>
      <c r="D6" s="8"/>
      <c r="E6" s="8"/>
      <c r="F6" s="8"/>
    </row>
    <row r="7" spans="1:6" x14ac:dyDescent="0.3">
      <c r="A7" s="11" t="s">
        <v>8393</v>
      </c>
      <c r="B7" s="8">
        <v>182</v>
      </c>
      <c r="C7" s="8">
        <v>149</v>
      </c>
      <c r="D7" s="8">
        <v>34</v>
      </c>
      <c r="E7" s="8">
        <v>2</v>
      </c>
      <c r="F7" s="8">
        <v>367</v>
      </c>
    </row>
    <row r="8" spans="1:6" x14ac:dyDescent="0.3">
      <c r="A8" s="11" t="s">
        <v>8394</v>
      </c>
      <c r="B8" s="8">
        <v>202</v>
      </c>
      <c r="C8" s="8">
        <v>106</v>
      </c>
      <c r="D8" s="8">
        <v>27</v>
      </c>
      <c r="E8" s="8">
        <v>18</v>
      </c>
      <c r="F8" s="8">
        <v>353</v>
      </c>
    </row>
    <row r="9" spans="1:6" x14ac:dyDescent="0.3">
      <c r="A9" s="11" t="s">
        <v>8395</v>
      </c>
      <c r="B9" s="8">
        <v>180</v>
      </c>
      <c r="C9" s="8">
        <v>108</v>
      </c>
      <c r="D9" s="8">
        <v>28</v>
      </c>
      <c r="E9" s="8">
        <v>30</v>
      </c>
      <c r="F9" s="8">
        <v>346</v>
      </c>
    </row>
    <row r="10" spans="1:6" x14ac:dyDescent="0.3">
      <c r="A10" s="7" t="s">
        <v>8401</v>
      </c>
      <c r="B10" s="8"/>
      <c r="C10" s="8"/>
      <c r="D10" s="8"/>
      <c r="E10" s="8"/>
      <c r="F10" s="8"/>
    </row>
    <row r="11" spans="1:6" x14ac:dyDescent="0.3">
      <c r="A11" s="11" t="s">
        <v>8396</v>
      </c>
      <c r="B11" s="8">
        <v>192</v>
      </c>
      <c r="C11" s="8">
        <v>102</v>
      </c>
      <c r="D11" s="8">
        <v>27</v>
      </c>
      <c r="E11" s="8"/>
      <c r="F11" s="8">
        <v>321</v>
      </c>
    </row>
    <row r="12" spans="1:6" x14ac:dyDescent="0.3">
      <c r="A12" s="11" t="s">
        <v>8387</v>
      </c>
      <c r="B12" s="8">
        <v>234</v>
      </c>
      <c r="C12" s="8">
        <v>126</v>
      </c>
      <c r="D12" s="8">
        <v>26</v>
      </c>
      <c r="E12" s="8"/>
      <c r="F12" s="8">
        <v>386</v>
      </c>
    </row>
    <row r="13" spans="1:6" x14ac:dyDescent="0.3">
      <c r="A13" s="11" t="s">
        <v>8397</v>
      </c>
      <c r="B13" s="8">
        <v>211</v>
      </c>
      <c r="C13" s="8">
        <v>147</v>
      </c>
      <c r="D13" s="8">
        <v>27</v>
      </c>
      <c r="E13" s="8"/>
      <c r="F13" s="8">
        <v>385</v>
      </c>
    </row>
    <row r="14" spans="1:6" x14ac:dyDescent="0.3">
      <c r="A14" s="7" t="s">
        <v>8402</v>
      </c>
      <c r="B14" s="8"/>
      <c r="C14" s="8"/>
      <c r="D14" s="8"/>
      <c r="E14" s="8"/>
      <c r="F14" s="8"/>
    </row>
    <row r="15" spans="1:6" x14ac:dyDescent="0.3">
      <c r="A15" s="11" t="s">
        <v>8388</v>
      </c>
      <c r="B15" s="8">
        <v>194</v>
      </c>
      <c r="C15" s="8">
        <v>150</v>
      </c>
      <c r="D15" s="8">
        <v>43</v>
      </c>
      <c r="E15" s="8"/>
      <c r="F15" s="8">
        <v>387</v>
      </c>
    </row>
    <row r="16" spans="1:6" x14ac:dyDescent="0.3">
      <c r="A16" s="11" t="s">
        <v>8389</v>
      </c>
      <c r="B16" s="8">
        <v>166</v>
      </c>
      <c r="C16" s="8">
        <v>134</v>
      </c>
      <c r="D16" s="8">
        <v>33</v>
      </c>
      <c r="E16" s="8"/>
      <c r="F16" s="8">
        <v>333</v>
      </c>
    </row>
    <row r="17" spans="1:6" x14ac:dyDescent="0.3">
      <c r="A17" s="11" t="s">
        <v>8390</v>
      </c>
      <c r="B17" s="8">
        <v>147</v>
      </c>
      <c r="C17" s="8">
        <v>127</v>
      </c>
      <c r="D17" s="8">
        <v>24</v>
      </c>
      <c r="E17" s="8"/>
      <c r="F17" s="8">
        <v>298</v>
      </c>
    </row>
    <row r="18" spans="1:6" x14ac:dyDescent="0.3">
      <c r="A18" s="7" t="s">
        <v>8403</v>
      </c>
      <c r="B18" s="8"/>
      <c r="C18" s="8"/>
      <c r="D18" s="8"/>
      <c r="E18" s="8"/>
      <c r="F18" s="8"/>
    </row>
    <row r="19" spans="1:6" x14ac:dyDescent="0.3">
      <c r="A19" s="11" t="s">
        <v>8391</v>
      </c>
      <c r="B19" s="8">
        <v>183</v>
      </c>
      <c r="C19" s="8">
        <v>149</v>
      </c>
      <c r="D19" s="8">
        <v>20</v>
      </c>
      <c r="E19" s="8"/>
      <c r="F19" s="8">
        <v>352</v>
      </c>
    </row>
    <row r="20" spans="1:6" x14ac:dyDescent="0.3">
      <c r="A20" s="11" t="s">
        <v>8392</v>
      </c>
      <c r="B20" s="8">
        <v>183</v>
      </c>
      <c r="C20" s="8">
        <v>114</v>
      </c>
      <c r="D20" s="8">
        <v>37</v>
      </c>
      <c r="E20" s="8"/>
      <c r="F20" s="8">
        <v>334</v>
      </c>
    </row>
    <row r="21" spans="1:6" x14ac:dyDescent="0.3">
      <c r="A21" s="11" t="s">
        <v>8398</v>
      </c>
      <c r="B21" s="8">
        <v>111</v>
      </c>
      <c r="C21" s="8">
        <v>118</v>
      </c>
      <c r="D21" s="8">
        <v>23</v>
      </c>
      <c r="E21" s="8"/>
      <c r="F21" s="8">
        <v>252</v>
      </c>
    </row>
    <row r="22" spans="1:6" x14ac:dyDescent="0.3">
      <c r="A22" s="7" t="s">
        <v>8362</v>
      </c>
      <c r="B22" s="8">
        <v>2185</v>
      </c>
      <c r="C22" s="8">
        <v>1530</v>
      </c>
      <c r="D22" s="8">
        <v>349</v>
      </c>
      <c r="E22" s="8">
        <v>50</v>
      </c>
      <c r="F22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08D2-835D-4F31-975F-8482328CC7DE}">
  <dimension ref="A1:H13"/>
  <sheetViews>
    <sheetView workbookViewId="0">
      <selection activeCell="K20" sqref="K20"/>
    </sheetView>
  </sheetViews>
  <sheetFormatPr defaultRowHeight="14.4" x14ac:dyDescent="0.3"/>
  <cols>
    <col min="1" max="1" width="27.33203125" bestFit="1" customWidth="1"/>
    <col min="2" max="8" width="19" customWidth="1"/>
  </cols>
  <sheetData>
    <row r="1" spans="1:8" x14ac:dyDescent="0.3">
      <c r="A1" t="s">
        <v>8365</v>
      </c>
      <c r="B1" t="s">
        <v>8366</v>
      </c>
      <c r="C1" t="s">
        <v>8368</v>
      </c>
      <c r="D1" t="s">
        <v>8367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3">
      <c r="A2" t="s">
        <v>8373</v>
      </c>
      <c r="B2">
        <f>COUNTIFS(Data!$F:$F,"successful", Data!$D:$D,"&lt; 1000")</f>
        <v>322</v>
      </c>
      <c r="C2">
        <f>COUNTIFS(Data!$F:$F,"failed", Data!$D:$D,"&lt; 1000")</f>
        <v>113</v>
      </c>
      <c r="D2">
        <f>COUNTIFS(Data!$F:$F,"canceled", Data!$D:$D,"&lt; 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">
      <c r="A3" t="s">
        <v>8374</v>
      </c>
      <c r="B3">
        <f>COUNTIFS(Data!$F:$F,"successful", Data!$D:$D,"&gt;=1000", Data!$D:$D,"&lt;5000")</f>
        <v>932</v>
      </c>
      <c r="C3">
        <f>COUNTIFS(Data!$F:$F,"failed", Data!$D:$D,"&gt;=1000", Data!$D:$D,"&lt;5000")</f>
        <v>420</v>
      </c>
      <c r="D3">
        <f>COUNTIFS(Data!$F:$F,"canceled", Data!$D:$D,"&gt;=1000", Data!$D:$D,"&lt;5000")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3">
      <c r="A4" t="s">
        <v>8375</v>
      </c>
      <c r="B4">
        <f>COUNTIFS(Data!$F:$F,"successful", Data!$D:$D,"&gt;=5000", Data!$D:$D,"&lt;10000")</f>
        <v>381</v>
      </c>
      <c r="C4">
        <f>COUNTIFS(Data!$F:$F,"failed", Data!$D:$D,"&gt;=5000", Data!$D:$D,"&lt;10000")</f>
        <v>283</v>
      </c>
      <c r="D4">
        <f>COUNTIFS(Data!$F:$F,"canceled", Data!$D:$D,"&gt;=5000", Data!$D:$D,"&lt;10000")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8376</v>
      </c>
      <c r="B5">
        <f>COUNTIFS(Data!$F:$F,"successful", Data!$D:$D,"&gt;=10000", Data!$D:$D,"&lt;15000")</f>
        <v>168</v>
      </c>
      <c r="C5">
        <f>COUNTIFS(Data!$F:$F,"failed", Data!$D:$D,"&gt;=10000", Data!$D:$D,"&lt;15000")</f>
        <v>144</v>
      </c>
      <c r="D5">
        <f>COUNTIFS(Data!$F:$F,"canceled", Data!$D:$D,"&gt;=10000", Data!$D:$D,"&lt;15000")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8377</v>
      </c>
      <c r="B6">
        <f>COUNTIFS(Data!$F:$F,"successful", Data!$D:$D,"&gt;=15000", Data!$D:$D,"&lt;20000")</f>
        <v>94</v>
      </c>
      <c r="C6">
        <f>COUNTIFS(Data!$F:$F,"failed", Data!$D:$D,"&gt;=15000", Data!$D:$D,"&lt;20000")</f>
        <v>90</v>
      </c>
      <c r="D6">
        <f>COUNTIFS(Data!$F:$F,"canceled", Data!$D:$D,"&gt;=15000", Data!$D:$D,"&lt;20000")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8378</v>
      </c>
      <c r="B7">
        <f>COUNTIFS(Data!$F:$F,"successful", Data!$D:$D,"&gt;=20000", Data!$D:$D,"&lt;25000")</f>
        <v>62</v>
      </c>
      <c r="C7">
        <f>COUNTIFS(Data!$F:$F,"failed", Data!$D:$D,"&gt;=20000", Data!$D:$D,"&lt;25000")</f>
        <v>72</v>
      </c>
      <c r="D7">
        <f>COUNTIFS(Data!$F:$F,"canceled", Data!$D:$D,"&gt;=20000", Data!$D:$D,"&lt;25000")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8379</v>
      </c>
      <c r="B8">
        <f>COUNTIFS(Data!$F:$F,"successful", Data!$D:$D,"&gt;=25000", Data!$D:$D,"&lt;30000")</f>
        <v>55</v>
      </c>
      <c r="C8">
        <f>COUNTIFS(Data!$F:$F,"failed", Data!$D:$D,"&gt;=25000", Data!$D:$D,"&lt;30000")</f>
        <v>64</v>
      </c>
      <c r="D8">
        <f>COUNTIFS(Data!$F:$F,"canceled", Data!$D:$D,"&gt;=25000", Data!$D:$D,"&lt;30000")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8380</v>
      </c>
      <c r="B9">
        <f>COUNTIFS(Data!$F:$F,"successful", Data!$D:$D,"&gt;=30000", Data!$D:$D,"&lt;35000")</f>
        <v>32</v>
      </c>
      <c r="C9">
        <f>COUNTIFS(Data!$F:$F,"failed", Data!$D:$D,"&gt;=30000", Data!$D:$D,"&lt;35000")</f>
        <v>37</v>
      </c>
      <c r="D9">
        <f>COUNTIFS(Data!$F:$F,"canceled", Data!$D:$D,"&gt;=30000", Data!$D:$D,"&lt;35000")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8381</v>
      </c>
      <c r="B10">
        <f>COUNTIFS(Data!$F:$F,"successful", Data!$D:$D,"&gt;=35000", Data!$D:$D,"&lt;40000")</f>
        <v>26</v>
      </c>
      <c r="C10">
        <f>COUNTIFS(Data!$F:$F,"failed", Data!$D:$D,"&gt;=35000", Data!$D:$D,"&lt;40000")</f>
        <v>22</v>
      </c>
      <c r="D10">
        <f>COUNTIFS(Data!$F:$F,"canceled", Data!$D:$D,"&gt;=35000", Data!$D:$D,"&lt;40000")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8382</v>
      </c>
      <c r="B11">
        <f>COUNTIFS(Data!$F:$F,"successful", Data!$D:$D,"&gt;=40000", Data!$D:$D,"&lt;45000")</f>
        <v>21</v>
      </c>
      <c r="C11">
        <f>COUNTIFS(Data!$F:$F,"failed", Data!$D:$D,"&gt;=40000", Data!$D:$D,"&lt;45000")</f>
        <v>16</v>
      </c>
      <c r="D11">
        <f>COUNTIFS(Data!$F:$F,"canceled", Data!$D:$D,"&gt;=40000", Data!$D:$D,"&lt;45000")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8383</v>
      </c>
      <c r="B12">
        <f>COUNTIFS(Data!$F:$F,"successful", Data!$D:$D,"&gt;=45000", Data!$D:$D,"&lt;50000")</f>
        <v>6</v>
      </c>
      <c r="C12">
        <f>COUNTIFS(Data!$F:$F,"failed", Data!$D:$D,"&gt;=45000", Data!$D:$D,"&lt;50000")</f>
        <v>11</v>
      </c>
      <c r="D12">
        <f>COUNTIFS(Data!$F:$F,"canceled", Data!$D:$D,"&gt;=45000", Data!$D:$D,"&lt;50000")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8384</v>
      </c>
      <c r="B13">
        <f>COUNTIFS(Data!$F:$F,"successful", Data!$D:$D,"&gt;=50000")</f>
        <v>86</v>
      </c>
      <c r="C13">
        <f>COUNTIFS(Data!$F:$F,"failed", Data!$D:$D,"&gt;=50000")</f>
        <v>258</v>
      </c>
      <c r="D13">
        <f>COUNTIFS(Data!$F:$F,"canceled", 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Pivot_SubCategory</vt:lpstr>
      <vt:lpstr>Pivot_DateCreatedConversation</vt:lpstr>
      <vt:lpstr>Pivot_DateCreatedConversion2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Hong</cp:lastModifiedBy>
  <dcterms:created xsi:type="dcterms:W3CDTF">2017-04-20T15:17:24Z</dcterms:created>
  <dcterms:modified xsi:type="dcterms:W3CDTF">2020-06-20T07:56:05Z</dcterms:modified>
</cp:coreProperties>
</file>