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klimentova/Repos/le_rap_francophone/TextAnalysis/PythonAnalysis/high frequency verbs analysis/"/>
    </mc:Choice>
  </mc:AlternateContent>
  <xr:revisionPtr revIDLastSave="0" documentId="13_ncr:1_{163E15EF-8514-6548-9451-834AA9E9AB34}" xr6:coauthVersionLast="47" xr6:coauthVersionMax="47" xr10:uidLastSave="{00000000-0000-0000-0000-000000000000}"/>
  <bookViews>
    <workbookView xWindow="340" yWindow="500" windowWidth="28040" windowHeight="16460" xr2:uid="{A88346BE-94CA-4840-9D92-5A7296BA5B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" i="1" l="1"/>
  <c r="Z21" i="1"/>
  <c r="Z19" i="1"/>
  <c r="Z35" i="1"/>
  <c r="Z34" i="1"/>
  <c r="Z33" i="1"/>
  <c r="Z32" i="1"/>
  <c r="Z31" i="1"/>
  <c r="Z30" i="1"/>
  <c r="Z29" i="1"/>
  <c r="Z28" i="1"/>
  <c r="Z27" i="1"/>
  <c r="Z36" i="1" s="1"/>
  <c r="Z24" i="1"/>
  <c r="Z23" i="1"/>
  <c r="Z22" i="1"/>
  <c r="Z20" i="1"/>
  <c r="Z18" i="1"/>
  <c r="Z17" i="1"/>
  <c r="Z16" i="1"/>
  <c r="Z15" i="1"/>
  <c r="Z11" i="1"/>
  <c r="Z10" i="1"/>
  <c r="Z9" i="1"/>
  <c r="Z8" i="1"/>
  <c r="Z7" i="1"/>
  <c r="Z6" i="1"/>
  <c r="Z5" i="1"/>
  <c r="Z4" i="1"/>
  <c r="Z3" i="1"/>
  <c r="Q31" i="1"/>
  <c r="Q12" i="1"/>
  <c r="Q3" i="1"/>
  <c r="Q35" i="1"/>
  <c r="Q34" i="1"/>
  <c r="Q33" i="1"/>
  <c r="Q32" i="1"/>
  <c r="Q30" i="1"/>
  <c r="Q29" i="1"/>
  <c r="Q28" i="1"/>
  <c r="Q27" i="1"/>
  <c r="Q24" i="1"/>
  <c r="Q23" i="1"/>
  <c r="Q22" i="1"/>
  <c r="Q21" i="1"/>
  <c r="Q20" i="1"/>
  <c r="Q19" i="1"/>
  <c r="Q18" i="1"/>
  <c r="Q17" i="1"/>
  <c r="Q16" i="1"/>
  <c r="Q15" i="1"/>
  <c r="Q25" i="1" s="1"/>
  <c r="Q11" i="1"/>
  <c r="Q10" i="1"/>
  <c r="Q9" i="1"/>
  <c r="Q8" i="1"/>
  <c r="Q7" i="1"/>
  <c r="Q6" i="1"/>
  <c r="Q5" i="1"/>
  <c r="Q4" i="1"/>
  <c r="H38" i="1"/>
  <c r="H35" i="1"/>
  <c r="H31" i="1"/>
  <c r="H12" i="1"/>
  <c r="H21" i="1"/>
  <c r="H19" i="1"/>
  <c r="H18" i="1"/>
  <c r="H17" i="1"/>
  <c r="H16" i="1"/>
  <c r="H15" i="1"/>
  <c r="H10" i="1"/>
  <c r="H9" i="1"/>
  <c r="H8" i="1"/>
  <c r="H7" i="1"/>
  <c r="H6" i="1"/>
  <c r="H5" i="1"/>
  <c r="H4" i="1"/>
  <c r="H3" i="1"/>
  <c r="H34" i="1"/>
  <c r="H33" i="1"/>
  <c r="H32" i="1"/>
  <c r="H30" i="1"/>
  <c r="H29" i="1"/>
  <c r="H28" i="1"/>
  <c r="H27" i="1"/>
  <c r="H24" i="1"/>
  <c r="H23" i="1"/>
  <c r="H22" i="1"/>
  <c r="H20" i="1"/>
  <c r="H11" i="1"/>
  <c r="Z13" i="1" l="1"/>
  <c r="Z25" i="1"/>
  <c r="Z38" i="1" s="1"/>
  <c r="Q36" i="1"/>
  <c r="Q13" i="1"/>
  <c r="Q38" i="1" s="1"/>
  <c r="H36" i="1"/>
  <c r="H25" i="1"/>
  <c r="H13" i="1"/>
</calcChain>
</file>

<file path=xl/sharedStrings.xml><?xml version="1.0" encoding="utf-8"?>
<sst xmlns="http://schemas.openxmlformats.org/spreadsheetml/2006/main" count="539" uniqueCount="190">
  <si>
    <t>plus</t>
  </si>
  <si>
    <t>faire</t>
  </si>
  <si>
    <t>tout</t>
  </si>
  <si>
    <t>aller</t>
  </si>
  <si>
    <t>jour</t>
  </si>
  <si>
    <t>ghetto</t>
  </si>
  <si>
    <t>toujours</t>
  </si>
  <si>
    <t>aime</t>
  </si>
  <si>
    <t>vie</t>
  </si>
  <si>
    <t>petit</t>
  </si>
  <si>
    <t>dire</t>
  </si>
  <si>
    <t>vouloir</t>
  </si>
  <si>
    <t>savoir</t>
  </si>
  <si>
    <t>voir</t>
  </si>
  <si>
    <t>trop</t>
  </si>
  <si>
    <t>soir</t>
  </si>
  <si>
    <t>prendre</t>
  </si>
  <si>
    <t>mec</t>
  </si>
  <si>
    <t>laisse</t>
  </si>
  <si>
    <t>trouver</t>
  </si>
  <si>
    <t>passer</t>
  </si>
  <si>
    <t>sale</t>
  </si>
  <si>
    <t>pute</t>
  </si>
  <si>
    <t>vrai</t>
  </si>
  <si>
    <t>falloir</t>
  </si>
  <si>
    <t>oublier</t>
  </si>
  <si>
    <t>rap</t>
  </si>
  <si>
    <t>croire</t>
  </si>
  <si>
    <t>jamais</t>
  </si>
  <si>
    <t>meme</t>
  </si>
  <si>
    <t>bien</t>
  </si>
  <si>
    <t>encore</t>
  </si>
  <si>
    <t>pouvoir</t>
  </si>
  <si>
    <t>an</t>
  </si>
  <si>
    <t>temps</t>
  </si>
  <si>
    <t>cote</t>
  </si>
  <si>
    <t>comment</t>
  </si>
  <si>
    <t>coeur</t>
  </si>
  <si>
    <t>parler</t>
  </si>
  <si>
    <t>putain</t>
  </si>
  <si>
    <t>venir</t>
  </si>
  <si>
    <t>parle</t>
  </si>
  <si>
    <t>monde</t>
  </si>
  <si>
    <t>mieux</t>
  </si>
  <si>
    <t>fond</t>
  </si>
  <si>
    <t>bon</t>
  </si>
  <si>
    <t>injoignable</t>
  </si>
  <si>
    <t>joue</t>
  </si>
  <si>
    <t>banlieu</t>
  </si>
  <si>
    <t>vibe</t>
  </si>
  <si>
    <t>bande</t>
  </si>
  <si>
    <t>vien</t>
  </si>
  <si>
    <t>moins</t>
  </si>
  <si>
    <t>perdre</t>
  </si>
  <si>
    <t>reste</t>
  </si>
  <si>
    <t>chemin</t>
  </si>
  <si>
    <t>mal</t>
  </si>
  <si>
    <t>niqu</t>
  </si>
  <si>
    <t>reproche</t>
  </si>
  <si>
    <t>dur</t>
  </si>
  <si>
    <t>regarde</t>
  </si>
  <si>
    <t>donc</t>
  </si>
  <si>
    <t>battre</t>
  </si>
  <si>
    <t>sortir</t>
  </si>
  <si>
    <t>yo</t>
  </si>
  <si>
    <t>devoir</t>
  </si>
  <si>
    <t>tete</t>
  </si>
  <si>
    <t>mettre</t>
  </si>
  <si>
    <t>ouai</t>
  </si>
  <si>
    <t>dessou</t>
  </si>
  <si>
    <t>baudi</t>
  </si>
  <si>
    <t>fils</t>
  </si>
  <si>
    <t>attendre</t>
  </si>
  <si>
    <t>jeune</t>
  </si>
  <si>
    <t>heure</t>
  </si>
  <si>
    <t>tant</t>
  </si>
  <si>
    <t>cher</t>
  </si>
  <si>
    <t>peu</t>
  </si>
  <si>
    <t>mentalite</t>
  </si>
  <si>
    <t>enfant</t>
  </si>
  <si>
    <t>seul</t>
  </si>
  <si>
    <t>souci</t>
  </si>
  <si>
    <t>meuf</t>
  </si>
  <si>
    <t>taire</t>
  </si>
  <si>
    <t>air</t>
  </si>
  <si>
    <t>baise</t>
  </si>
  <si>
    <t>zesau</t>
  </si>
  <si>
    <t>trouve</t>
  </si>
  <si>
    <t>Perplexity model</t>
  </si>
  <si>
    <t>avoir</t>
  </si>
  <si>
    <t>aimer</t>
  </si>
  <si>
    <t>être</t>
  </si>
  <si>
    <t>tête</t>
  </si>
  <si>
    <t>frère</t>
  </si>
  <si>
    <t>fois</t>
  </si>
  <si>
    <t>son</t>
  </si>
  <si>
    <t>amour</t>
  </si>
  <si>
    <t>gros</t>
  </si>
  <si>
    <t>même</t>
  </si>
  <si>
    <t>beau</t>
  </si>
  <si>
    <t>grand</t>
  </si>
  <si>
    <t xml:space="preserve">Coherence model </t>
  </si>
  <si>
    <t>laser</t>
  </si>
  <si>
    <t>non</t>
  </si>
  <si>
    <t>pastis</t>
  </si>
  <si>
    <t>arme</t>
  </si>
  <si>
    <t>oeuf</t>
  </si>
  <si>
    <t>faisceau</t>
  </si>
  <si>
    <t>ment</t>
  </si>
  <si>
    <t>defense</t>
  </si>
  <si>
    <t>oui</t>
  </si>
  <si>
    <t>armes_laser</t>
  </si>
  <si>
    <t>gout</t>
  </si>
  <si>
    <t>ome_om</t>
  </si>
  <si>
    <t>energie</t>
  </si>
  <si>
    <t>foutre</t>
  </si>
  <si>
    <t>tenir</t>
  </si>
  <si>
    <t>avancer</t>
  </si>
  <si>
    <t>optique</t>
  </si>
  <si>
    <t>chanter</t>
  </si>
  <si>
    <t>blanc</t>
  </si>
  <si>
    <t>utilise</t>
  </si>
  <si>
    <t>regarder</t>
  </si>
  <si>
    <t>seule_chose</t>
  </si>
  <si>
    <t>americain</t>
  </si>
  <si>
    <t>tres</t>
  </si>
  <si>
    <t>monsieur</t>
  </si>
  <si>
    <t>tourner</t>
  </si>
  <si>
    <t>alors</t>
  </si>
  <si>
    <t>developpe</t>
  </si>
  <si>
    <t>mentir</t>
  </si>
  <si>
    <t>battez_battez</t>
  </si>
  <si>
    <t>programme</t>
  </si>
  <si>
    <t>kader</t>
  </si>
  <si>
    <t>omelette</t>
  </si>
  <si>
    <t>similaire</t>
  </si>
  <si>
    <t>aussi</t>
  </si>
  <si>
    <t>prohibition</t>
  </si>
  <si>
    <t>amaiam</t>
  </si>
  <si>
    <t>energi</t>
  </si>
  <si>
    <t>payer</t>
  </si>
  <si>
    <t>casser</t>
  </si>
  <si>
    <t>chimique</t>
  </si>
  <si>
    <t>coup</t>
  </si>
  <si>
    <t>fai</t>
  </si>
  <si>
    <t>jeu</t>
  </si>
  <si>
    <t>voiler</t>
  </si>
  <si>
    <t>dollar</t>
  </si>
  <si>
    <t>force</t>
  </si>
  <si>
    <t>paradis</t>
  </si>
  <si>
    <t>puissance</t>
  </si>
  <si>
    <t>mode</t>
  </si>
  <si>
    <t>manger</t>
  </si>
  <si>
    <t>etat</t>
  </si>
  <si>
    <t>maintenant</t>
  </si>
  <si>
    <t>ton</t>
  </si>
  <si>
    <t>couille</t>
  </si>
  <si>
    <t>peut_etre</t>
  </si>
  <si>
    <t>continuer</t>
  </si>
  <si>
    <t>emission</t>
  </si>
  <si>
    <t>portable</t>
  </si>
  <si>
    <t>entreprise</t>
  </si>
  <si>
    <t>eau</t>
  </si>
  <si>
    <t>nouveau</t>
  </si>
  <si>
    <t>contredire</t>
  </si>
  <si>
    <t>bombe</t>
  </si>
  <si>
    <t>guerre</t>
  </si>
  <si>
    <t>technologie</t>
  </si>
  <si>
    <t>poli</t>
  </si>
  <si>
    <t>cible</t>
  </si>
  <si>
    <t>boniment</t>
  </si>
  <si>
    <t>changer</t>
  </si>
  <si>
    <t>repondre</t>
  </si>
  <si>
    <t>age</t>
  </si>
  <si>
    <t>cauchemar</t>
  </si>
  <si>
    <t>fibr</t>
  </si>
  <si>
    <t>rate</t>
  </si>
  <si>
    <t>comprendre</t>
  </si>
  <si>
    <t>pourquoi</t>
  </si>
  <si>
    <t>appeler</t>
  </si>
  <si>
    <t>man</t>
  </si>
  <si>
    <t>style</t>
  </si>
  <si>
    <t>star</t>
  </si>
  <si>
    <t>gars</t>
  </si>
  <si>
    <t>aujourd_hui</t>
  </si>
  <si>
    <t>bas</t>
  </si>
  <si>
    <t>autre</t>
  </si>
  <si>
    <t>valoir</t>
  </si>
  <si>
    <t>autant</t>
  </si>
  <si>
    <t>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</si>
</sst>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EBBE-65D1-9343-8E7C-198F4671736F}">
  <dimension ref="A1:Z38"/>
  <sheetViews>
    <sheetView tabSelected="1" topLeftCell="G1" workbookViewId="0">
      <selection activeCell="P3" sqref="P3:Q38"/>
    </sheetView>
  </sheetViews>
  <sheetFormatPr baseColWidth="10" defaultRowHeight="16" x14ac:dyDescent="0.2"/>
  <sheetData>
    <row r="1" spans="1:26" x14ac:dyDescent="0.2">
      <c r="A1" t="s">
        <v>88</v>
      </c>
      <c r="J1" t="s">
        <v>101</v>
      </c>
    </row>
    <row r="3" spans="1:26" x14ac:dyDescent="0.2">
      <c r="A3" s="1" t="s">
        <v>0</v>
      </c>
      <c r="B3" s="1" t="s">
        <v>1</v>
      </c>
      <c r="C3" s="1" t="s">
        <v>2</v>
      </c>
      <c r="D3" s="1" t="s">
        <v>1</v>
      </c>
      <c r="E3" s="1" t="s">
        <v>3</v>
      </c>
      <c r="G3" s="1" t="s">
        <v>89</v>
      </c>
      <c r="H3">
        <f>COUNTIF(A3:E32, "avoir")</f>
        <v>0</v>
      </c>
      <c r="J3" s="1" t="s">
        <v>1</v>
      </c>
      <c r="K3" s="1" t="s">
        <v>1</v>
      </c>
      <c r="L3" s="1" t="s">
        <v>1</v>
      </c>
      <c r="M3" s="1" t="s">
        <v>102</v>
      </c>
      <c r="N3" s="1" t="s">
        <v>103</v>
      </c>
      <c r="P3" s="1" t="s">
        <v>89</v>
      </c>
      <c r="Q3">
        <f>COUNTIF(J3:N32, "avoir")</f>
        <v>0</v>
      </c>
      <c r="S3" s="1" t="s">
        <v>0</v>
      </c>
      <c r="T3" s="1" t="s">
        <v>1</v>
      </c>
      <c r="U3" s="1" t="s">
        <v>3</v>
      </c>
      <c r="V3" s="1" t="s">
        <v>1</v>
      </c>
      <c r="W3" s="1" t="s">
        <v>10</v>
      </c>
      <c r="Y3" s="1" t="s">
        <v>89</v>
      </c>
      <c r="Z3">
        <f>COUNTIF(S3:W32, "avoir")</f>
        <v>0</v>
      </c>
    </row>
    <row r="4" spans="1:26" x14ac:dyDescent="0.2">
      <c r="A4" s="1" t="s">
        <v>2</v>
      </c>
      <c r="B4" s="1" t="s">
        <v>2</v>
      </c>
      <c r="C4" s="1" t="s">
        <v>4</v>
      </c>
      <c r="D4" s="1" t="s">
        <v>5</v>
      </c>
      <c r="E4" s="1" t="s">
        <v>6</v>
      </c>
      <c r="G4" s="1" t="s">
        <v>1</v>
      </c>
      <c r="H4">
        <f>COUNTIF(A3:E32, "faire")</f>
        <v>5</v>
      </c>
      <c r="J4" s="1" t="s">
        <v>2</v>
      </c>
      <c r="K4" s="1" t="s">
        <v>32</v>
      </c>
      <c r="L4" s="1" t="s">
        <v>104</v>
      </c>
      <c r="M4" s="1" t="s">
        <v>105</v>
      </c>
      <c r="N4" s="1" t="s">
        <v>11</v>
      </c>
      <c r="P4" s="1" t="s">
        <v>1</v>
      </c>
      <c r="Q4">
        <f>COUNTIF(J3:N32, "faire")</f>
        <v>3</v>
      </c>
      <c r="S4" s="1" t="s">
        <v>2</v>
      </c>
      <c r="T4" s="1" t="s">
        <v>2</v>
      </c>
      <c r="U4" s="1" t="s">
        <v>2</v>
      </c>
      <c r="V4" s="1" t="s">
        <v>3</v>
      </c>
      <c r="W4" s="1" t="s">
        <v>0</v>
      </c>
      <c r="Y4" s="1" t="s">
        <v>1</v>
      </c>
      <c r="Z4">
        <f>COUNTIF(S3:W32, "faire")</f>
        <v>5</v>
      </c>
    </row>
    <row r="5" spans="1:26" x14ac:dyDescent="0.2">
      <c r="A5" s="1" t="s">
        <v>1</v>
      </c>
      <c r="B5" s="1" t="s">
        <v>7</v>
      </c>
      <c r="C5" s="1" t="s">
        <v>3</v>
      </c>
      <c r="D5" s="1" t="s">
        <v>8</v>
      </c>
      <c r="E5" s="1" t="s">
        <v>9</v>
      </c>
      <c r="G5" s="1" t="s">
        <v>3</v>
      </c>
      <c r="H5">
        <f>COUNTIF(A3:E32, "aller")</f>
        <v>5</v>
      </c>
      <c r="J5" s="1" t="s">
        <v>0</v>
      </c>
      <c r="K5" s="1" t="s">
        <v>3</v>
      </c>
      <c r="L5" s="1" t="s">
        <v>106</v>
      </c>
      <c r="M5" s="1" t="s">
        <v>107</v>
      </c>
      <c r="N5" s="1" t="s">
        <v>108</v>
      </c>
      <c r="P5" s="1" t="s">
        <v>3</v>
      </c>
      <c r="Q5">
        <f>COUNTIF(J3:N32, "aller")</f>
        <v>4</v>
      </c>
      <c r="S5" s="1" t="s">
        <v>1</v>
      </c>
      <c r="T5" s="1" t="s">
        <v>7</v>
      </c>
      <c r="U5" s="1" t="s">
        <v>1</v>
      </c>
      <c r="V5" s="1" t="s">
        <v>0</v>
      </c>
      <c r="W5" s="1" t="s">
        <v>11</v>
      </c>
      <c r="Y5" s="1" t="s">
        <v>3</v>
      </c>
      <c r="Z5">
        <f>COUNTIF(S3:W32, "aller")</f>
        <v>4</v>
      </c>
    </row>
    <row r="6" spans="1:26" x14ac:dyDescent="0.2">
      <c r="A6" s="1" t="s">
        <v>10</v>
      </c>
      <c r="B6" s="1" t="s">
        <v>0</v>
      </c>
      <c r="C6" s="1" t="s">
        <v>0</v>
      </c>
      <c r="D6" s="1" t="s">
        <v>2</v>
      </c>
      <c r="E6" s="1" t="s">
        <v>1</v>
      </c>
      <c r="G6" s="1" t="s">
        <v>10</v>
      </c>
      <c r="H6">
        <f>COUNTIF(A3:E32, "dire")</f>
        <v>5</v>
      </c>
      <c r="J6" s="1" t="s">
        <v>3</v>
      </c>
      <c r="K6" s="1" t="s">
        <v>7</v>
      </c>
      <c r="L6" s="1" t="s">
        <v>5</v>
      </c>
      <c r="M6" s="1" t="s">
        <v>109</v>
      </c>
      <c r="N6" s="1" t="s">
        <v>110</v>
      </c>
      <c r="P6" s="1" t="s">
        <v>10</v>
      </c>
      <c r="Q6">
        <f>COUNTIF(J3:N32, "dire")</f>
        <v>4</v>
      </c>
      <c r="S6" s="1" t="s">
        <v>14</v>
      </c>
      <c r="T6" s="1" t="s">
        <v>3</v>
      </c>
      <c r="U6" s="1" t="s">
        <v>0</v>
      </c>
      <c r="V6" s="1" t="s">
        <v>8</v>
      </c>
      <c r="W6" s="1" t="s">
        <v>2</v>
      </c>
      <c r="Y6" s="1" t="s">
        <v>10</v>
      </c>
      <c r="Z6">
        <f>COUNTIF(S3:W32, "dire")</f>
        <v>4</v>
      </c>
    </row>
    <row r="7" spans="1:26" x14ac:dyDescent="0.2">
      <c r="A7" s="1" t="s">
        <v>11</v>
      </c>
      <c r="B7" s="1" t="s">
        <v>3</v>
      </c>
      <c r="C7" s="1" t="s">
        <v>1</v>
      </c>
      <c r="D7" s="1" t="s">
        <v>12</v>
      </c>
      <c r="E7" s="1" t="s">
        <v>13</v>
      </c>
      <c r="G7" s="1" t="s">
        <v>11</v>
      </c>
      <c r="H7">
        <f>COUNTIF(A3:E32, "vouloir")</f>
        <v>4</v>
      </c>
      <c r="J7" s="1" t="s">
        <v>11</v>
      </c>
      <c r="K7" s="1" t="s">
        <v>11</v>
      </c>
      <c r="L7" s="1" t="s">
        <v>9</v>
      </c>
      <c r="M7" s="1" t="s">
        <v>111</v>
      </c>
      <c r="N7" s="1" t="s">
        <v>3</v>
      </c>
      <c r="P7" s="1" t="s">
        <v>11</v>
      </c>
      <c r="Q7">
        <f>COUNTIF(J3:N32, "vouloir")</f>
        <v>4</v>
      </c>
      <c r="S7" s="1" t="s">
        <v>10</v>
      </c>
      <c r="T7" s="1" t="s">
        <v>11</v>
      </c>
      <c r="U7" s="1" t="s">
        <v>68</v>
      </c>
      <c r="V7" s="1" t="s">
        <v>11</v>
      </c>
      <c r="W7" s="1" t="s">
        <v>14</v>
      </c>
      <c r="Y7" s="1" t="s">
        <v>11</v>
      </c>
      <c r="Z7">
        <f>COUNTIF(S3:W32, "vouloir")</f>
        <v>5</v>
      </c>
    </row>
    <row r="8" spans="1:26" x14ac:dyDescent="0.2">
      <c r="A8" s="1" t="s">
        <v>14</v>
      </c>
      <c r="B8" s="1" t="s">
        <v>11</v>
      </c>
      <c r="C8" s="1" t="s">
        <v>15</v>
      </c>
      <c r="D8" s="1" t="s">
        <v>3</v>
      </c>
      <c r="E8" s="1" t="s">
        <v>2</v>
      </c>
      <c r="G8" s="1" t="s">
        <v>32</v>
      </c>
      <c r="H8">
        <f>COUNTIF(A3:E32, "pouvoir")</f>
        <v>3</v>
      </c>
      <c r="J8" s="1" t="s">
        <v>10</v>
      </c>
      <c r="K8" s="1" t="s">
        <v>54</v>
      </c>
      <c r="L8" s="1" t="s">
        <v>112</v>
      </c>
      <c r="M8" s="1" t="s">
        <v>84</v>
      </c>
      <c r="N8" s="1" t="s">
        <v>6</v>
      </c>
      <c r="P8" s="1" t="s">
        <v>32</v>
      </c>
      <c r="Q8">
        <f>COUNTIF(J3:N32, "pouvoir")</f>
        <v>3</v>
      </c>
      <c r="S8" s="1" t="s">
        <v>13</v>
      </c>
      <c r="T8" s="1" t="s">
        <v>26</v>
      </c>
      <c r="U8" s="1" t="s">
        <v>4</v>
      </c>
      <c r="V8" s="1" t="s">
        <v>2</v>
      </c>
      <c r="W8" s="1" t="s">
        <v>8</v>
      </c>
      <c r="Y8" s="1" t="s">
        <v>32</v>
      </c>
      <c r="Z8">
        <f>COUNTIF(S3:W32, "pouvoir")</f>
        <v>3</v>
      </c>
    </row>
    <row r="9" spans="1:26" x14ac:dyDescent="0.2">
      <c r="A9" s="1" t="s">
        <v>16</v>
      </c>
      <c r="B9" s="1" t="s">
        <v>17</v>
      </c>
      <c r="C9" s="1" t="s">
        <v>18</v>
      </c>
      <c r="D9" s="1" t="s">
        <v>0</v>
      </c>
      <c r="E9" s="1" t="s">
        <v>19</v>
      </c>
      <c r="G9" s="1" t="s">
        <v>12</v>
      </c>
      <c r="H9">
        <f>COUNTIF(A3:E32, "savoir")</f>
        <v>5</v>
      </c>
      <c r="J9" s="1" t="s">
        <v>13</v>
      </c>
      <c r="K9" s="1" t="s">
        <v>0</v>
      </c>
      <c r="L9" s="1" t="s">
        <v>113</v>
      </c>
      <c r="M9" s="1" t="s">
        <v>114</v>
      </c>
      <c r="N9" s="1" t="s">
        <v>13</v>
      </c>
      <c r="P9" s="1" t="s">
        <v>12</v>
      </c>
      <c r="Q9">
        <f>COUNTIF(J3:N32, "savoir")</f>
        <v>3</v>
      </c>
      <c r="S9" s="1" t="s">
        <v>8</v>
      </c>
      <c r="T9" s="1" t="s">
        <v>17</v>
      </c>
      <c r="U9" s="1" t="s">
        <v>12</v>
      </c>
      <c r="V9" s="1" t="s">
        <v>30</v>
      </c>
      <c r="W9" s="1" t="s">
        <v>177</v>
      </c>
      <c r="Y9" s="1" t="s">
        <v>12</v>
      </c>
      <c r="Z9">
        <f>COUNTIF(S3:W32, "savoir")</f>
        <v>5</v>
      </c>
    </row>
    <row r="10" spans="1:26" x14ac:dyDescent="0.2">
      <c r="A10" s="1" t="s">
        <v>8</v>
      </c>
      <c r="B10" s="1" t="s">
        <v>10</v>
      </c>
      <c r="C10" s="1" t="s">
        <v>20</v>
      </c>
      <c r="D10" s="1" t="s">
        <v>21</v>
      </c>
      <c r="E10" s="1" t="s">
        <v>8</v>
      </c>
      <c r="G10" s="1" t="s">
        <v>13</v>
      </c>
      <c r="H10">
        <f>COUNTIF(A3:E32, "voir")</f>
        <v>4</v>
      </c>
      <c r="J10" s="1" t="s">
        <v>8</v>
      </c>
      <c r="K10" s="1" t="s">
        <v>115</v>
      </c>
      <c r="L10" s="1" t="s">
        <v>0</v>
      </c>
      <c r="M10" s="1" t="s">
        <v>32</v>
      </c>
      <c r="N10" s="1" t="s">
        <v>38</v>
      </c>
      <c r="P10" s="1" t="s">
        <v>13</v>
      </c>
      <c r="Q10">
        <f>COUNTIF(J3:N32, "voir")</f>
        <v>4</v>
      </c>
      <c r="S10" s="1" t="s">
        <v>16</v>
      </c>
      <c r="T10" s="1" t="s">
        <v>12</v>
      </c>
      <c r="U10" s="1" t="s">
        <v>18</v>
      </c>
      <c r="V10" s="1" t="s">
        <v>5</v>
      </c>
      <c r="W10" s="1" t="s">
        <v>178</v>
      </c>
      <c r="Y10" s="1" t="s">
        <v>13</v>
      </c>
      <c r="Z10">
        <f>COUNTIF(S3:W32, "voir")</f>
        <v>5</v>
      </c>
    </row>
    <row r="11" spans="1:26" x14ac:dyDescent="0.2">
      <c r="A11" s="1" t="s">
        <v>13</v>
      </c>
      <c r="B11" s="1" t="s">
        <v>22</v>
      </c>
      <c r="C11" s="1" t="s">
        <v>23</v>
      </c>
      <c r="D11" s="1" t="s">
        <v>24</v>
      </c>
      <c r="E11" s="1" t="s">
        <v>25</v>
      </c>
      <c r="G11" s="1" t="s">
        <v>90</v>
      </c>
      <c r="H11">
        <f>COUNTIF(A3:E32, "aimer")</f>
        <v>0</v>
      </c>
      <c r="J11" s="1" t="s">
        <v>12</v>
      </c>
      <c r="K11" s="1" t="s">
        <v>2</v>
      </c>
      <c r="L11" s="1" t="s">
        <v>12</v>
      </c>
      <c r="M11" s="1" t="s">
        <v>10</v>
      </c>
      <c r="N11" s="1" t="s">
        <v>116</v>
      </c>
      <c r="P11" s="1" t="s">
        <v>90</v>
      </c>
      <c r="Q11">
        <f>COUNTIF(J3:N32, "aimer")</f>
        <v>0</v>
      </c>
      <c r="S11" s="1" t="s">
        <v>3</v>
      </c>
      <c r="T11" s="1" t="s">
        <v>0</v>
      </c>
      <c r="U11" s="1" t="s">
        <v>30</v>
      </c>
      <c r="V11" s="1" t="s">
        <v>12</v>
      </c>
      <c r="W11" s="1" t="s">
        <v>13</v>
      </c>
      <c r="Y11" s="1" t="s">
        <v>90</v>
      </c>
      <c r="Z11">
        <f>COUNTIF(S3:W32, "aimer")</f>
        <v>0</v>
      </c>
    </row>
    <row r="12" spans="1:26" x14ac:dyDescent="0.2">
      <c r="A12" s="1" t="s">
        <v>20</v>
      </c>
      <c r="B12" s="1" t="s">
        <v>26</v>
      </c>
      <c r="C12" s="1" t="s">
        <v>27</v>
      </c>
      <c r="D12" s="1" t="s">
        <v>11</v>
      </c>
      <c r="E12" s="1" t="s">
        <v>28</v>
      </c>
      <c r="G12" s="1" t="s">
        <v>91</v>
      </c>
      <c r="H12">
        <f>COUNTIF(A3:E32, "etre")</f>
        <v>0</v>
      </c>
      <c r="J12" s="1" t="s">
        <v>30</v>
      </c>
      <c r="K12" s="1" t="s">
        <v>117</v>
      </c>
      <c r="L12" s="1" t="s">
        <v>3</v>
      </c>
      <c r="M12" s="1" t="s">
        <v>118</v>
      </c>
      <c r="N12" s="1" t="s">
        <v>119</v>
      </c>
      <c r="P12" s="1" t="s">
        <v>91</v>
      </c>
      <c r="Q12">
        <f>COUNTIF(J3:N32, "etre")</f>
        <v>0</v>
      </c>
      <c r="S12" s="1" t="s">
        <v>11</v>
      </c>
      <c r="T12" s="1" t="s">
        <v>10</v>
      </c>
      <c r="U12" s="1" t="s">
        <v>15</v>
      </c>
      <c r="V12" s="1" t="s">
        <v>24</v>
      </c>
      <c r="W12" s="1" t="s">
        <v>1</v>
      </c>
      <c r="Y12" s="1" t="s">
        <v>91</v>
      </c>
      <c r="Z12">
        <f>COUNTIF(S3:W32, "etre")</f>
        <v>0</v>
      </c>
    </row>
    <row r="13" spans="1:26" x14ac:dyDescent="0.2">
      <c r="A13" s="1" t="s">
        <v>24</v>
      </c>
      <c r="B13" s="1" t="s">
        <v>14</v>
      </c>
      <c r="C13" s="1" t="s">
        <v>29</v>
      </c>
      <c r="D13" s="1" t="s">
        <v>30</v>
      </c>
      <c r="E13" s="1" t="s">
        <v>31</v>
      </c>
      <c r="H13">
        <f>SUM(H3:H12)</f>
        <v>31</v>
      </c>
      <c r="J13" s="1" t="s">
        <v>14</v>
      </c>
      <c r="K13" s="1" t="s">
        <v>13</v>
      </c>
      <c r="L13" s="1" t="s">
        <v>120</v>
      </c>
      <c r="M13" s="1" t="s">
        <v>121</v>
      </c>
      <c r="N13" s="1" t="s">
        <v>122</v>
      </c>
      <c r="Q13">
        <f>SUM(Q3:Q12)</f>
        <v>25</v>
      </c>
      <c r="S13" s="1" t="s">
        <v>20</v>
      </c>
      <c r="T13" s="1" t="s">
        <v>67</v>
      </c>
      <c r="U13" s="1" t="s">
        <v>20</v>
      </c>
      <c r="V13" s="1" t="s">
        <v>45</v>
      </c>
      <c r="W13" s="1" t="s">
        <v>30</v>
      </c>
      <c r="Z13">
        <f>SUM(Z3:Z12)</f>
        <v>31</v>
      </c>
    </row>
    <row r="14" spans="1:26" x14ac:dyDescent="0.2">
      <c r="A14" s="1" t="s">
        <v>30</v>
      </c>
      <c r="B14" s="1" t="s">
        <v>32</v>
      </c>
      <c r="C14" s="1" t="s">
        <v>33</v>
      </c>
      <c r="D14" s="1" t="s">
        <v>34</v>
      </c>
      <c r="E14" s="1" t="s">
        <v>35</v>
      </c>
      <c r="J14" s="1" t="s">
        <v>24</v>
      </c>
      <c r="K14" s="1" t="s">
        <v>123</v>
      </c>
      <c r="L14" s="1" t="s">
        <v>2</v>
      </c>
      <c r="M14" s="1" t="s">
        <v>124</v>
      </c>
      <c r="N14" s="1" t="s">
        <v>10</v>
      </c>
      <c r="S14" s="1" t="s">
        <v>26</v>
      </c>
      <c r="T14" s="1" t="s">
        <v>13</v>
      </c>
      <c r="U14" s="1" t="s">
        <v>32</v>
      </c>
      <c r="V14" s="1" t="s">
        <v>21</v>
      </c>
      <c r="W14" s="1" t="s">
        <v>24</v>
      </c>
    </row>
    <row r="15" spans="1:26" x14ac:dyDescent="0.2">
      <c r="A15" s="1" t="s">
        <v>3</v>
      </c>
      <c r="B15" s="1" t="s">
        <v>13</v>
      </c>
      <c r="C15" s="1" t="s">
        <v>30</v>
      </c>
      <c r="D15" s="1" t="s">
        <v>13</v>
      </c>
      <c r="E15" s="1" t="s">
        <v>36</v>
      </c>
      <c r="G15" s="1" t="s">
        <v>8</v>
      </c>
      <c r="H15">
        <f>COUNTIF(A3:E32, "vie")</f>
        <v>5</v>
      </c>
      <c r="J15" s="1" t="s">
        <v>20</v>
      </c>
      <c r="K15" s="1" t="s">
        <v>9</v>
      </c>
      <c r="L15" s="1" t="s">
        <v>30</v>
      </c>
      <c r="M15" s="1" t="s">
        <v>125</v>
      </c>
      <c r="N15" s="1" t="s">
        <v>126</v>
      </c>
      <c r="P15" s="1" t="s">
        <v>8</v>
      </c>
      <c r="Q15">
        <f>COUNTIF(J3:N32, "vie")</f>
        <v>2</v>
      </c>
      <c r="S15" s="1" t="s">
        <v>32</v>
      </c>
      <c r="T15" s="1" t="s">
        <v>32</v>
      </c>
      <c r="U15" s="1" t="s">
        <v>10</v>
      </c>
      <c r="V15" s="1" t="s">
        <v>104</v>
      </c>
      <c r="W15" s="1" t="s">
        <v>179</v>
      </c>
      <c r="Y15" s="1" t="s">
        <v>8</v>
      </c>
      <c r="Z15">
        <f>COUNTIF(S3:W32, "vie")</f>
        <v>5</v>
      </c>
    </row>
    <row r="16" spans="1:26" x14ac:dyDescent="0.2">
      <c r="A16" s="1" t="s">
        <v>37</v>
      </c>
      <c r="B16" s="1" t="s">
        <v>38</v>
      </c>
      <c r="C16" s="1" t="s">
        <v>39</v>
      </c>
      <c r="D16" s="1" t="s">
        <v>40</v>
      </c>
      <c r="E16" s="1" t="s">
        <v>32</v>
      </c>
      <c r="G16" s="1" t="s">
        <v>42</v>
      </c>
      <c r="H16">
        <f>COUNTIF(A3:E32, "monde")</f>
        <v>2</v>
      </c>
      <c r="J16" s="1" t="s">
        <v>16</v>
      </c>
      <c r="K16" s="1" t="s">
        <v>127</v>
      </c>
      <c r="L16" s="1" t="s">
        <v>128</v>
      </c>
      <c r="M16" s="1" t="s">
        <v>129</v>
      </c>
      <c r="N16" s="1" t="s">
        <v>130</v>
      </c>
      <c r="P16" s="1" t="s">
        <v>42</v>
      </c>
      <c r="Q16">
        <f>COUNTIF(J3:N32, "monde")</f>
        <v>0</v>
      </c>
      <c r="S16" s="1" t="s">
        <v>12</v>
      </c>
      <c r="T16" s="1" t="s">
        <v>57</v>
      </c>
      <c r="U16" s="1" t="s">
        <v>33</v>
      </c>
      <c r="V16" s="1" t="s">
        <v>112</v>
      </c>
      <c r="W16" s="1" t="s">
        <v>12</v>
      </c>
      <c r="Y16" s="1" t="s">
        <v>42</v>
      </c>
      <c r="Z16">
        <f>COUNTIF(S3:W32, "monde")</f>
        <v>1</v>
      </c>
    </row>
    <row r="17" spans="1:26" x14ac:dyDescent="0.2">
      <c r="A17" s="1" t="s">
        <v>41</v>
      </c>
      <c r="B17" s="1" t="s">
        <v>42</v>
      </c>
      <c r="C17" s="1" t="s">
        <v>12</v>
      </c>
      <c r="D17" s="1" t="s">
        <v>43</v>
      </c>
      <c r="E17" s="1" t="s">
        <v>10</v>
      </c>
      <c r="G17" s="1" t="s">
        <v>34</v>
      </c>
      <c r="H17">
        <f>COUNTIF(A3:E32, "temps")</f>
        <v>4</v>
      </c>
      <c r="J17" s="1" t="s">
        <v>32</v>
      </c>
      <c r="K17" s="1" t="s">
        <v>20</v>
      </c>
      <c r="L17" s="1" t="s">
        <v>131</v>
      </c>
      <c r="M17" s="1" t="s">
        <v>132</v>
      </c>
      <c r="N17" s="1" t="s">
        <v>30</v>
      </c>
      <c r="P17" s="1" t="s">
        <v>34</v>
      </c>
      <c r="Q17">
        <f>COUNTIF(J3:N32, "temps")</f>
        <v>1</v>
      </c>
      <c r="S17" s="1" t="s">
        <v>24</v>
      </c>
      <c r="T17" s="1" t="s">
        <v>8</v>
      </c>
      <c r="U17" s="1" t="s">
        <v>45</v>
      </c>
      <c r="V17" s="1" t="s">
        <v>13</v>
      </c>
      <c r="W17" s="1" t="s">
        <v>6</v>
      </c>
      <c r="Y17" s="1" t="s">
        <v>34</v>
      </c>
      <c r="Z17">
        <f>COUNTIF(S3:W32, "temps")</f>
        <v>2</v>
      </c>
    </row>
    <row r="18" spans="1:26" x14ac:dyDescent="0.2">
      <c r="A18" s="1" t="s">
        <v>34</v>
      </c>
      <c r="B18" s="1" t="s">
        <v>44</v>
      </c>
      <c r="C18" s="1" t="s">
        <v>10</v>
      </c>
      <c r="D18" s="1" t="s">
        <v>45</v>
      </c>
      <c r="E18" s="1" t="s">
        <v>46</v>
      </c>
      <c r="G18" s="1" t="s">
        <v>4</v>
      </c>
      <c r="H18">
        <f>COUNTIF(A3:E32, "jour")</f>
        <v>2</v>
      </c>
      <c r="J18" s="1" t="s">
        <v>45</v>
      </c>
      <c r="K18" s="1" t="s">
        <v>133</v>
      </c>
      <c r="L18" s="1" t="s">
        <v>134</v>
      </c>
      <c r="M18" s="1" t="s">
        <v>135</v>
      </c>
      <c r="N18" s="1" t="s">
        <v>136</v>
      </c>
      <c r="P18" s="1" t="s">
        <v>4</v>
      </c>
      <c r="Q18">
        <f>COUNTIF(J3:N32, "jour")</f>
        <v>2</v>
      </c>
      <c r="S18" s="1" t="s">
        <v>143</v>
      </c>
      <c r="T18" s="1" t="s">
        <v>14</v>
      </c>
      <c r="U18" s="1" t="s">
        <v>29</v>
      </c>
      <c r="V18" s="1" t="s">
        <v>20</v>
      </c>
      <c r="W18" s="1" t="s">
        <v>16</v>
      </c>
      <c r="Y18" s="1" t="s">
        <v>4</v>
      </c>
      <c r="Z18">
        <f>COUNTIF(S3:W32, "jour")</f>
        <v>2</v>
      </c>
    </row>
    <row r="19" spans="1:26" x14ac:dyDescent="0.2">
      <c r="A19" s="1" t="s">
        <v>42</v>
      </c>
      <c r="B19" s="1" t="s">
        <v>12</v>
      </c>
      <c r="C19" s="1" t="s">
        <v>47</v>
      </c>
      <c r="D19" s="1" t="s">
        <v>48</v>
      </c>
      <c r="E19" s="1" t="s">
        <v>49</v>
      </c>
      <c r="G19" s="1" t="s">
        <v>92</v>
      </c>
      <c r="H19">
        <f>COUNTIF(A3:E32, "tete")</f>
        <v>1</v>
      </c>
      <c r="J19" s="1" t="s">
        <v>67</v>
      </c>
      <c r="K19" s="1" t="s">
        <v>137</v>
      </c>
      <c r="L19" s="1" t="s">
        <v>138</v>
      </c>
      <c r="M19" s="1" t="s">
        <v>139</v>
      </c>
      <c r="N19" s="1" t="s">
        <v>140</v>
      </c>
      <c r="P19" s="1" t="s">
        <v>92</v>
      </c>
      <c r="Q19">
        <f>COUNTIF(J3:N32, "tete")</f>
        <v>0</v>
      </c>
      <c r="S19" s="1" t="s">
        <v>34</v>
      </c>
      <c r="T19" s="1" t="s">
        <v>22</v>
      </c>
      <c r="U19" s="1" t="s">
        <v>6</v>
      </c>
      <c r="V19" s="1" t="s">
        <v>77</v>
      </c>
      <c r="W19" s="1" t="s">
        <v>180</v>
      </c>
      <c r="Y19" s="1" t="s">
        <v>92</v>
      </c>
      <c r="Z19">
        <f>COUNTIF(S3:W32, "tete")</f>
        <v>1</v>
      </c>
    </row>
    <row r="20" spans="1:26" x14ac:dyDescent="0.2">
      <c r="A20" s="1" t="s">
        <v>26</v>
      </c>
      <c r="B20" s="1" t="s">
        <v>50</v>
      </c>
      <c r="C20" s="1" t="s">
        <v>8</v>
      </c>
      <c r="D20" s="1" t="s">
        <v>51</v>
      </c>
      <c r="E20" s="1" t="s">
        <v>52</v>
      </c>
      <c r="G20" s="1" t="s">
        <v>26</v>
      </c>
      <c r="H20">
        <f>COUNTIF(A3:E32, "rap")</f>
        <v>2</v>
      </c>
      <c r="J20" s="1" t="s">
        <v>26</v>
      </c>
      <c r="K20" s="1" t="s">
        <v>16</v>
      </c>
      <c r="L20" s="1" t="s">
        <v>141</v>
      </c>
      <c r="M20" s="1" t="s">
        <v>142</v>
      </c>
      <c r="N20" s="1" t="s">
        <v>41</v>
      </c>
      <c r="P20" s="1" t="s">
        <v>26</v>
      </c>
      <c r="Q20">
        <f>COUNTIF(J3:N32, "rap")</f>
        <v>1</v>
      </c>
      <c r="S20" s="1" t="s">
        <v>42</v>
      </c>
      <c r="T20" s="1" t="s">
        <v>27</v>
      </c>
      <c r="U20" s="1" t="s">
        <v>27</v>
      </c>
      <c r="V20" s="1" t="s">
        <v>128</v>
      </c>
      <c r="W20" s="1" t="s">
        <v>29</v>
      </c>
      <c r="Y20" s="1" t="s">
        <v>26</v>
      </c>
      <c r="Z20">
        <f>COUNTIF(S3:W32, "rap")</f>
        <v>3</v>
      </c>
    </row>
    <row r="21" spans="1:26" x14ac:dyDescent="0.2">
      <c r="A21" s="1" t="s">
        <v>53</v>
      </c>
      <c r="B21" s="1" t="s">
        <v>8</v>
      </c>
      <c r="C21" s="1" t="s">
        <v>54</v>
      </c>
      <c r="D21" s="1" t="s">
        <v>7</v>
      </c>
      <c r="E21" s="1" t="s">
        <v>55</v>
      </c>
      <c r="G21" s="1" t="s">
        <v>93</v>
      </c>
      <c r="H21">
        <f>COUNTIF(A3:E32, "frere")</f>
        <v>0</v>
      </c>
      <c r="J21" s="1" t="s">
        <v>6</v>
      </c>
      <c r="K21" s="1" t="s">
        <v>143</v>
      </c>
      <c r="L21" s="1" t="s">
        <v>144</v>
      </c>
      <c r="M21" s="1" t="s">
        <v>145</v>
      </c>
      <c r="N21" s="1" t="s">
        <v>146</v>
      </c>
      <c r="P21" s="1" t="s">
        <v>93</v>
      </c>
      <c r="Q21">
        <f>COUNTIF(J3:N32, "frere")</f>
        <v>0</v>
      </c>
      <c r="S21" s="1" t="s">
        <v>40</v>
      </c>
      <c r="T21" s="1" t="s">
        <v>60</v>
      </c>
      <c r="U21" s="1" t="s">
        <v>8</v>
      </c>
      <c r="V21" s="1" t="s">
        <v>67</v>
      </c>
      <c r="W21" s="1" t="s">
        <v>153</v>
      </c>
      <c r="Y21" s="1" t="s">
        <v>93</v>
      </c>
      <c r="Z21">
        <f>COUNTIF(S3:W32, "frere")</f>
        <v>0</v>
      </c>
    </row>
    <row r="22" spans="1:26" x14ac:dyDescent="0.2">
      <c r="A22" s="1" t="s">
        <v>56</v>
      </c>
      <c r="B22" s="1" t="s">
        <v>57</v>
      </c>
      <c r="C22" s="1" t="s">
        <v>45</v>
      </c>
      <c r="D22" s="1" t="s">
        <v>17</v>
      </c>
      <c r="E22" s="1" t="s">
        <v>40</v>
      </c>
      <c r="G22" s="1" t="s">
        <v>94</v>
      </c>
      <c r="H22">
        <f>COUNTIF(A3:E32, "fois")</f>
        <v>0</v>
      </c>
      <c r="J22" s="1" t="s">
        <v>34</v>
      </c>
      <c r="K22" s="1" t="s">
        <v>58</v>
      </c>
      <c r="L22" s="1" t="s">
        <v>13</v>
      </c>
      <c r="M22" s="1" t="s">
        <v>147</v>
      </c>
      <c r="N22" s="1" t="s">
        <v>24</v>
      </c>
      <c r="P22" s="1" t="s">
        <v>94</v>
      </c>
      <c r="Q22">
        <f>COUNTIF(J3:N32, "fois")</f>
        <v>0</v>
      </c>
      <c r="S22" s="1" t="s">
        <v>67</v>
      </c>
      <c r="T22" s="1" t="s">
        <v>30</v>
      </c>
      <c r="U22" s="1" t="s">
        <v>39</v>
      </c>
      <c r="V22" s="1" t="s">
        <v>106</v>
      </c>
      <c r="W22" s="1" t="s">
        <v>181</v>
      </c>
      <c r="Y22" s="1" t="s">
        <v>94</v>
      </c>
      <c r="Z22">
        <f>COUNTIF(S3:W32, "fois")</f>
        <v>1</v>
      </c>
    </row>
    <row r="23" spans="1:26" x14ac:dyDescent="0.2">
      <c r="A23" s="1" t="s">
        <v>45</v>
      </c>
      <c r="B23" s="1" t="s">
        <v>58</v>
      </c>
      <c r="C23" s="1" t="s">
        <v>59</v>
      </c>
      <c r="D23" s="1" t="s">
        <v>10</v>
      </c>
      <c r="E23" s="1" t="s">
        <v>34</v>
      </c>
      <c r="G23" s="1" t="s">
        <v>95</v>
      </c>
      <c r="H23">
        <f>COUNTIF(A2:E31, "son")</f>
        <v>0</v>
      </c>
      <c r="J23" s="1" t="s">
        <v>27</v>
      </c>
      <c r="K23" s="1" t="s">
        <v>148</v>
      </c>
      <c r="L23" s="1" t="s">
        <v>149</v>
      </c>
      <c r="M23" s="1" t="s">
        <v>150</v>
      </c>
      <c r="N23" s="1" t="s">
        <v>0</v>
      </c>
      <c r="P23" s="1" t="s">
        <v>95</v>
      </c>
      <c r="Q23">
        <f>COUNTIF(J2:N31, "son")</f>
        <v>0</v>
      </c>
      <c r="S23" s="1" t="s">
        <v>27</v>
      </c>
      <c r="T23" s="1" t="s">
        <v>143</v>
      </c>
      <c r="U23" s="1" t="s">
        <v>80</v>
      </c>
      <c r="V23" s="1" t="s">
        <v>34</v>
      </c>
      <c r="W23" s="1" t="s">
        <v>97</v>
      </c>
      <c r="Y23" s="1" t="s">
        <v>95</v>
      </c>
      <c r="Z23">
        <f>COUNTIF(S2:W31, "son")</f>
        <v>0</v>
      </c>
    </row>
    <row r="24" spans="1:26" x14ac:dyDescent="0.2">
      <c r="A24" s="1" t="s">
        <v>4</v>
      </c>
      <c r="B24" s="1" t="s">
        <v>60</v>
      </c>
      <c r="C24" s="1" t="s">
        <v>6</v>
      </c>
      <c r="D24" s="1" t="s">
        <v>61</v>
      </c>
      <c r="E24" s="1" t="s">
        <v>62</v>
      </c>
      <c r="G24" s="1" t="s">
        <v>96</v>
      </c>
      <c r="H24">
        <f>COUNTIF(A3:E32, "amour")</f>
        <v>0</v>
      </c>
      <c r="J24" s="1" t="s">
        <v>151</v>
      </c>
      <c r="K24" s="1" t="s">
        <v>12</v>
      </c>
      <c r="L24" s="1" t="s">
        <v>152</v>
      </c>
      <c r="M24" s="1" t="s">
        <v>153</v>
      </c>
      <c r="N24" s="1" t="s">
        <v>154</v>
      </c>
      <c r="P24" s="1" t="s">
        <v>96</v>
      </c>
      <c r="Q24">
        <f>COUNTIF(J3:N32, "amour")</f>
        <v>0</v>
      </c>
      <c r="S24" s="1" t="s">
        <v>77</v>
      </c>
      <c r="T24" s="1" t="s">
        <v>85</v>
      </c>
      <c r="U24" s="1" t="s">
        <v>72</v>
      </c>
      <c r="V24" s="1" t="s">
        <v>40</v>
      </c>
      <c r="W24" s="1" t="s">
        <v>182</v>
      </c>
      <c r="Y24" s="1" t="s">
        <v>96</v>
      </c>
      <c r="Z24">
        <f>COUNTIF(S3:W32, "amour")</f>
        <v>0</v>
      </c>
    </row>
    <row r="25" spans="1:26" x14ac:dyDescent="0.2">
      <c r="A25" s="1" t="s">
        <v>27</v>
      </c>
      <c r="B25" s="1" t="s">
        <v>6</v>
      </c>
      <c r="C25" s="1" t="s">
        <v>63</v>
      </c>
      <c r="D25" s="1" t="s">
        <v>39</v>
      </c>
      <c r="E25" s="1" t="s">
        <v>29</v>
      </c>
      <c r="H25">
        <f>SUM(H15:H24)</f>
        <v>16</v>
      </c>
      <c r="J25" s="1" t="s">
        <v>40</v>
      </c>
      <c r="K25" s="1" t="s">
        <v>155</v>
      </c>
      <c r="L25" s="1" t="s">
        <v>156</v>
      </c>
      <c r="M25" s="1" t="s">
        <v>157</v>
      </c>
      <c r="N25" s="1" t="s">
        <v>158</v>
      </c>
      <c r="Q25">
        <f>SUM(Q15:Q24)</f>
        <v>6</v>
      </c>
      <c r="S25" s="1" t="s">
        <v>45</v>
      </c>
      <c r="T25" s="1" t="s">
        <v>183</v>
      </c>
      <c r="U25" s="1" t="s">
        <v>13</v>
      </c>
      <c r="V25" s="1" t="s">
        <v>113</v>
      </c>
      <c r="W25" s="1" t="s">
        <v>128</v>
      </c>
      <c r="Z25">
        <f>SUM(Z15:Z24)</f>
        <v>15</v>
      </c>
    </row>
    <row r="26" spans="1:26" x14ac:dyDescent="0.2">
      <c r="A26" s="1" t="s">
        <v>12</v>
      </c>
      <c r="B26" s="1" t="s">
        <v>34</v>
      </c>
      <c r="C26" s="1" t="s">
        <v>64</v>
      </c>
      <c r="D26" s="1" t="s">
        <v>65</v>
      </c>
      <c r="E26" s="1" t="s">
        <v>12</v>
      </c>
      <c r="J26" s="1" t="s">
        <v>54</v>
      </c>
      <c r="K26" s="1" t="s">
        <v>8</v>
      </c>
      <c r="L26" s="1" t="s">
        <v>72</v>
      </c>
      <c r="M26" s="1" t="s">
        <v>63</v>
      </c>
      <c r="N26" s="1" t="s">
        <v>159</v>
      </c>
      <c r="S26" s="1" t="s">
        <v>66</v>
      </c>
      <c r="T26" s="1" t="s">
        <v>24</v>
      </c>
      <c r="U26" s="1" t="s">
        <v>54</v>
      </c>
      <c r="V26" s="1" t="s">
        <v>7</v>
      </c>
      <c r="W26" s="1" t="s">
        <v>67</v>
      </c>
    </row>
    <row r="27" spans="1:26" x14ac:dyDescent="0.2">
      <c r="A27" s="1" t="s">
        <v>66</v>
      </c>
      <c r="B27" s="1" t="s">
        <v>67</v>
      </c>
      <c r="C27" s="1" t="s">
        <v>68</v>
      </c>
      <c r="D27" s="1" t="s">
        <v>41</v>
      </c>
      <c r="E27" s="1" t="s">
        <v>69</v>
      </c>
      <c r="G27" s="1" t="s">
        <v>2</v>
      </c>
      <c r="H27">
        <f>COUNTIF(A3:E32,"tout")</f>
        <v>5</v>
      </c>
      <c r="J27" s="1" t="s">
        <v>17</v>
      </c>
      <c r="K27" s="1" t="s">
        <v>67</v>
      </c>
      <c r="L27" s="1" t="s">
        <v>24</v>
      </c>
      <c r="M27" s="1" t="s">
        <v>160</v>
      </c>
      <c r="N27" s="1" t="s">
        <v>161</v>
      </c>
      <c r="P27" s="1" t="s">
        <v>2</v>
      </c>
      <c r="Q27">
        <f>COUNTIF(J3:N32,"tout")</f>
        <v>3</v>
      </c>
      <c r="S27" s="1" t="s">
        <v>30</v>
      </c>
      <c r="T27" s="1" t="s">
        <v>44</v>
      </c>
      <c r="U27" s="1" t="s">
        <v>47</v>
      </c>
      <c r="V27" s="1" t="s">
        <v>61</v>
      </c>
      <c r="W27" s="1" t="s">
        <v>26</v>
      </c>
      <c r="Y27" s="1" t="s">
        <v>2</v>
      </c>
      <c r="Z27">
        <f>COUNTIF(S3:W32,"tout")</f>
        <v>5</v>
      </c>
    </row>
    <row r="28" spans="1:26" x14ac:dyDescent="0.2">
      <c r="A28" s="1" t="s">
        <v>70</v>
      </c>
      <c r="B28" s="1" t="s">
        <v>71</v>
      </c>
      <c r="C28" s="1" t="s">
        <v>72</v>
      </c>
      <c r="D28" s="1" t="s">
        <v>73</v>
      </c>
      <c r="E28" s="1" t="s">
        <v>74</v>
      </c>
      <c r="G28" s="1" t="s">
        <v>45</v>
      </c>
      <c r="H28">
        <f>COUNTIF(A3:E32, "bon")</f>
        <v>3</v>
      </c>
      <c r="J28" s="1" t="s">
        <v>77</v>
      </c>
      <c r="K28" s="1" t="s">
        <v>10</v>
      </c>
      <c r="L28" s="1" t="s">
        <v>162</v>
      </c>
      <c r="M28" s="1" t="s">
        <v>163</v>
      </c>
      <c r="N28" s="1" t="s">
        <v>164</v>
      </c>
      <c r="P28" s="1" t="s">
        <v>45</v>
      </c>
      <c r="Q28">
        <f>COUNTIF(J3:N32, "bon")</f>
        <v>1</v>
      </c>
      <c r="S28" s="1" t="s">
        <v>56</v>
      </c>
      <c r="T28" s="1" t="s">
        <v>76</v>
      </c>
      <c r="U28" s="1" t="s">
        <v>24</v>
      </c>
      <c r="V28" s="1" t="s">
        <v>152</v>
      </c>
      <c r="W28" s="1" t="s">
        <v>184</v>
      </c>
      <c r="Y28" s="1" t="s">
        <v>45</v>
      </c>
      <c r="Z28">
        <f>COUNTIF(S3:W32, "bon")</f>
        <v>3</v>
      </c>
    </row>
    <row r="29" spans="1:26" x14ac:dyDescent="0.2">
      <c r="A29" s="1" t="s">
        <v>75</v>
      </c>
      <c r="B29" s="1" t="s">
        <v>76</v>
      </c>
      <c r="C29" s="1" t="s">
        <v>24</v>
      </c>
      <c r="D29" s="1" t="s">
        <v>77</v>
      </c>
      <c r="E29" s="1" t="s">
        <v>78</v>
      </c>
      <c r="G29" s="1" t="s">
        <v>80</v>
      </c>
      <c r="H29">
        <f>COUNTIF(A3:E32, "seul")</f>
        <v>1</v>
      </c>
      <c r="J29" s="1" t="s">
        <v>80</v>
      </c>
      <c r="K29" s="1" t="s">
        <v>165</v>
      </c>
      <c r="L29" s="1" t="s">
        <v>166</v>
      </c>
      <c r="M29" s="1" t="s">
        <v>167</v>
      </c>
      <c r="N29" s="1" t="s">
        <v>168</v>
      </c>
      <c r="P29" s="1" t="s">
        <v>80</v>
      </c>
      <c r="Q29">
        <f>COUNTIF(J3:N32, "seul")</f>
        <v>1</v>
      </c>
      <c r="S29" s="1" t="s">
        <v>37</v>
      </c>
      <c r="T29" s="1" t="s">
        <v>100</v>
      </c>
      <c r="U29" s="1" t="s">
        <v>11</v>
      </c>
      <c r="V29" s="1" t="s">
        <v>94</v>
      </c>
      <c r="W29" s="1" t="s">
        <v>185</v>
      </c>
      <c r="Y29" s="1" t="s">
        <v>80</v>
      </c>
      <c r="Z29">
        <f>COUNTIF(S3:W32, "seul")</f>
        <v>1</v>
      </c>
    </row>
    <row r="30" spans="1:26" x14ac:dyDescent="0.2">
      <c r="A30" s="1" t="s">
        <v>79</v>
      </c>
      <c r="B30" s="1" t="s">
        <v>30</v>
      </c>
      <c r="C30" s="1" t="s">
        <v>80</v>
      </c>
      <c r="D30" s="1" t="s">
        <v>81</v>
      </c>
      <c r="E30" s="1" t="s">
        <v>16</v>
      </c>
      <c r="G30" s="1" t="s">
        <v>97</v>
      </c>
      <c r="H30">
        <f>COUNTIF(A3:E32, "gros")</f>
        <v>0</v>
      </c>
      <c r="J30" s="1" t="s">
        <v>4</v>
      </c>
      <c r="K30" s="1" t="s">
        <v>166</v>
      </c>
      <c r="L30" s="1" t="s">
        <v>11</v>
      </c>
      <c r="M30" s="1" t="s">
        <v>169</v>
      </c>
      <c r="N30" s="1" t="s">
        <v>170</v>
      </c>
      <c r="P30" s="1" t="s">
        <v>97</v>
      </c>
      <c r="Q30">
        <f>COUNTIF(J3:N32, "gros")</f>
        <v>0</v>
      </c>
      <c r="S30" s="1" t="s">
        <v>97</v>
      </c>
      <c r="T30" s="1" t="s">
        <v>58</v>
      </c>
      <c r="U30" s="1" t="s">
        <v>14</v>
      </c>
      <c r="V30" s="1" t="s">
        <v>97</v>
      </c>
      <c r="W30" s="1" t="s">
        <v>68</v>
      </c>
      <c r="Y30" s="1" t="s">
        <v>97</v>
      </c>
      <c r="Z30">
        <f>COUNTIF(S3:W32, "gros")</f>
        <v>3</v>
      </c>
    </row>
    <row r="31" spans="1:26" x14ac:dyDescent="0.2">
      <c r="A31" s="1" t="s">
        <v>25</v>
      </c>
      <c r="B31" s="1" t="s">
        <v>82</v>
      </c>
      <c r="C31" s="1" t="s">
        <v>21</v>
      </c>
      <c r="D31" s="1" t="s">
        <v>83</v>
      </c>
      <c r="E31" s="1" t="s">
        <v>11</v>
      </c>
      <c r="G31" t="s">
        <v>98</v>
      </c>
      <c r="H31">
        <f>COUNTIF(A3:E32, "meme")</f>
        <v>2</v>
      </c>
      <c r="J31" s="1" t="s">
        <v>18</v>
      </c>
      <c r="K31" s="1" t="s">
        <v>4</v>
      </c>
      <c r="L31" s="1" t="s">
        <v>171</v>
      </c>
      <c r="M31" s="1" t="s">
        <v>100</v>
      </c>
      <c r="N31" s="1" t="s">
        <v>172</v>
      </c>
      <c r="P31" t="s">
        <v>98</v>
      </c>
      <c r="Q31">
        <f>COUNTIF(J3:N32, "meme")</f>
        <v>1</v>
      </c>
      <c r="S31" s="1" t="s">
        <v>4</v>
      </c>
      <c r="T31" s="1" t="s">
        <v>16</v>
      </c>
      <c r="U31" s="1" t="s">
        <v>186</v>
      </c>
      <c r="V31" s="1" t="s">
        <v>187</v>
      </c>
      <c r="W31" s="1" t="s">
        <v>188</v>
      </c>
      <c r="Y31" t="s">
        <v>98</v>
      </c>
      <c r="Z31">
        <f>COUNTIF(S3:W32, "meme")</f>
        <v>3</v>
      </c>
    </row>
    <row r="32" spans="1:26" x14ac:dyDescent="0.2">
      <c r="A32" s="1" t="s">
        <v>84</v>
      </c>
      <c r="B32" s="1" t="s">
        <v>85</v>
      </c>
      <c r="C32" s="1" t="s">
        <v>32</v>
      </c>
      <c r="D32" s="1" t="s">
        <v>86</v>
      </c>
      <c r="E32" s="1" t="s">
        <v>87</v>
      </c>
      <c r="G32" s="1" t="s">
        <v>99</v>
      </c>
      <c r="H32">
        <f>COUNTIF(A3:E32, "beau")</f>
        <v>0</v>
      </c>
      <c r="J32" s="1" t="s">
        <v>29</v>
      </c>
      <c r="K32" s="1" t="s">
        <v>173</v>
      </c>
      <c r="L32" s="1" t="s">
        <v>174</v>
      </c>
      <c r="M32" s="1" t="s">
        <v>175</v>
      </c>
      <c r="N32" s="1" t="s">
        <v>176</v>
      </c>
      <c r="P32" s="1" t="s">
        <v>99</v>
      </c>
      <c r="Q32">
        <f>COUNTIF(J3:N32, "beau")</f>
        <v>0</v>
      </c>
      <c r="S32" s="1" t="s">
        <v>53</v>
      </c>
      <c r="T32" s="1" t="s">
        <v>56</v>
      </c>
      <c r="U32" s="1" t="s">
        <v>189</v>
      </c>
      <c r="V32" s="1" t="s">
        <v>29</v>
      </c>
      <c r="W32" s="1" t="s">
        <v>54</v>
      </c>
      <c r="Y32" s="1" t="s">
        <v>99</v>
      </c>
      <c r="Z32">
        <f>COUNTIF(S3:W32, "beau")</f>
        <v>0</v>
      </c>
    </row>
    <row r="33" spans="7:26" x14ac:dyDescent="0.2">
      <c r="G33" s="1" t="s">
        <v>9</v>
      </c>
      <c r="H33">
        <f>COUNTIF(A3:E32, "petit")</f>
        <v>1</v>
      </c>
      <c r="P33" s="1" t="s">
        <v>9</v>
      </c>
      <c r="Q33">
        <f>COUNTIF(J3:N32, "petit")</f>
        <v>2</v>
      </c>
      <c r="Y33" s="1" t="s">
        <v>9</v>
      </c>
      <c r="Z33">
        <f>COUNTIF(S3:W32, "petit")</f>
        <v>0</v>
      </c>
    </row>
    <row r="34" spans="7:26" x14ac:dyDescent="0.2">
      <c r="G34" s="1" t="s">
        <v>100</v>
      </c>
      <c r="H34">
        <f>COUNTIF(A3:E32, "grand")</f>
        <v>0</v>
      </c>
      <c r="P34" s="1" t="s">
        <v>100</v>
      </c>
      <c r="Q34">
        <f>COUNTIF(J3:N32, "grand")</f>
        <v>1</v>
      </c>
      <c r="Y34" s="1" t="s">
        <v>100</v>
      </c>
      <c r="Z34">
        <f>COUNTIF(S3:W32, "grand")</f>
        <v>1</v>
      </c>
    </row>
    <row r="35" spans="7:26" x14ac:dyDescent="0.2">
      <c r="G35" s="1" t="s">
        <v>23</v>
      </c>
      <c r="H35">
        <f>COUNTIF(A3:E32, "vrai")</f>
        <v>1</v>
      </c>
      <c r="P35" s="1" t="s">
        <v>23</v>
      </c>
      <c r="Q35">
        <f>COUNTIF(J3:N32, "vrai")</f>
        <v>0</v>
      </c>
      <c r="Y35" s="1" t="s">
        <v>23</v>
      </c>
      <c r="Z35">
        <f>COUNTIF(S3:W32, "vrai")</f>
        <v>0</v>
      </c>
    </row>
    <row r="36" spans="7:26" x14ac:dyDescent="0.2">
      <c r="H36">
        <f>SUM(H27:H35)</f>
        <v>13</v>
      </c>
      <c r="Q36">
        <f>SUM(Q27:Q35)</f>
        <v>9</v>
      </c>
      <c r="Z36">
        <f>SUM(Z27:Z35)</f>
        <v>16</v>
      </c>
    </row>
    <row r="38" spans="7:26" x14ac:dyDescent="0.2">
      <c r="H38">
        <f>SUM(H13, H25, H36)</f>
        <v>60</v>
      </c>
      <c r="Q38">
        <f>SUM(Q13, Q25, Q36)</f>
        <v>40</v>
      </c>
      <c r="Z38">
        <f>SUM(Z13, Z25, Z36)</f>
        <v>62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2022-01-05T10:05:22Z</dcterms:created>
  <dcterms:modified xsi:type="dcterms:W3CDTF">2022-01-05T10:48:10Z</dcterms:modified>
</cp:coreProperties>
</file>