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Draft Model" sheetId="2" r:id="rId5"/>
    <sheet state="visible" name="Final Model" sheetId="3" r:id="rId6"/>
    <sheet state="visible" name="Finally Final Model" sheetId="4" r:id="rId7"/>
    <sheet state="visible" name="Infrastructure" sheetId="5" r:id="rId8"/>
    <sheet state="visible" name="Education" sheetId="6" r:id="rId9"/>
    <sheet state="visible" name="Crime" sheetId="7" r:id="rId10"/>
    <sheet state="visible" name="Public Health" sheetId="8" r:id="rId11"/>
    <sheet state="visible" name="Socio-Economic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https://calmatters.org/justice/2021/09/community-reentry-program-for-prisoners-reduces-recidivism/
	-Celine Li Ting Phua</t>
      </text>
    </comment>
  </commentList>
</comments>
</file>

<file path=xl/sharedStrings.xml><?xml version="1.0" encoding="utf-8"?>
<sst xmlns="http://schemas.openxmlformats.org/spreadsheetml/2006/main" count="230" uniqueCount="115">
  <si>
    <t>City</t>
  </si>
  <si>
    <t>Local Purchasing Power</t>
  </si>
  <si>
    <t>Air Quality</t>
  </si>
  <si>
    <t>Commute Time</t>
  </si>
  <si>
    <t>Natural Disaster</t>
  </si>
  <si>
    <t>Health Care</t>
  </si>
  <si>
    <t>Carbon Footprint</t>
  </si>
  <si>
    <t xml:space="preserve">Poverty </t>
  </si>
  <si>
    <t>Education (avg years of schooling)</t>
  </si>
  <si>
    <t>Safety</t>
  </si>
  <si>
    <t>Unemployment</t>
  </si>
  <si>
    <t>Green Space</t>
  </si>
  <si>
    <t>Happiness</t>
  </si>
  <si>
    <t>Walk Score</t>
  </si>
  <si>
    <t>Voter, Mayoral, most recent</t>
  </si>
  <si>
    <t>VOTER TURNOUT (2020)</t>
  </si>
  <si>
    <t>Culture</t>
  </si>
  <si>
    <t>New York</t>
  </si>
  <si>
    <t>Los Angeles</t>
  </si>
  <si>
    <t>Chicago</t>
  </si>
  <si>
    <t>Houston</t>
  </si>
  <si>
    <t>Phoenix</t>
  </si>
  <si>
    <t>?</t>
  </si>
  <si>
    <t>Philadelphia</t>
  </si>
  <si>
    <t xml:space="preserve">Source: </t>
  </si>
  <si>
    <t>Assorted Sources</t>
  </si>
  <si>
    <t>https://42floors.com/news/best-us-metros-culture-remote-workers-2022/</t>
  </si>
  <si>
    <t>Keep/cut?</t>
  </si>
  <si>
    <t>High/Low?</t>
  </si>
  <si>
    <t>TOTAL</t>
  </si>
  <si>
    <t>USSI</t>
  </si>
  <si>
    <t>Education</t>
  </si>
  <si>
    <t>Criminal Justice</t>
  </si>
  <si>
    <t>Health</t>
  </si>
  <si>
    <t>Socio-economic</t>
  </si>
  <si>
    <t>Policy</t>
  </si>
  <si>
    <t>Energy/Transport</t>
  </si>
  <si>
    <t xml:space="preserve">Infrastructure </t>
  </si>
  <si>
    <t>Weightage</t>
  </si>
  <si>
    <t xml:space="preserve">Economy </t>
  </si>
  <si>
    <t>Poverty</t>
  </si>
  <si>
    <t xml:space="preserve">Energy </t>
  </si>
  <si>
    <t>Transport</t>
  </si>
  <si>
    <t>Buildings</t>
  </si>
  <si>
    <t>Cultural</t>
  </si>
  <si>
    <t xml:space="preserve"> </t>
  </si>
  <si>
    <t>Economy</t>
  </si>
  <si>
    <t>Energy</t>
  </si>
  <si>
    <t>Max Theoretical</t>
  </si>
  <si>
    <t>Min Theoretical</t>
  </si>
  <si>
    <t>High or Low?</t>
  </si>
  <si>
    <t xml:space="preserve">Transportation </t>
  </si>
  <si>
    <t>Carbon Intensity of Grid (gCO2eq/kWh)</t>
  </si>
  <si>
    <t>Travel Time (min)</t>
  </si>
  <si>
    <t>Monthly Rent, 1-bedroom apartment ($)</t>
  </si>
  <si>
    <t>Annual Rent, 1-bedroom apartment ($)</t>
  </si>
  <si>
    <t>Annual Per Capita Income ($)</t>
  </si>
  <si>
    <t>Rent/Income Ratio</t>
  </si>
  <si>
    <t xml:space="preserve">Data </t>
  </si>
  <si>
    <t>Source</t>
  </si>
  <si>
    <t xml:space="preserve">Time </t>
  </si>
  <si>
    <t>Notes</t>
  </si>
  <si>
    <t>Electricity Maps</t>
  </si>
  <si>
    <t>Averaged May 2022 - May 2023</t>
  </si>
  <si>
    <t>US Census Bureau</t>
  </si>
  <si>
    <t xml:space="preserve">Collected 2019 </t>
  </si>
  <si>
    <t>Zumper</t>
  </si>
  <si>
    <t>Collected 2023</t>
  </si>
  <si>
    <t>* Median</t>
  </si>
  <si>
    <t xml:space="preserve">Bureau of Economic Analysis </t>
  </si>
  <si>
    <t>Collected 2021</t>
  </si>
  <si>
    <t>*A lower score is preferred for all metrics</t>
  </si>
  <si>
    <t>% of 25+ with Bachelor's degree or higher</t>
  </si>
  <si>
    <t>% of 25+ with high school degree or higher</t>
  </si>
  <si>
    <t>Per pupil funding</t>
  </si>
  <si>
    <t>Impact of funding (bach)</t>
  </si>
  <si>
    <t>Impact of funding (HS)</t>
  </si>
  <si>
    <t>https://www.census.gov/quickfacts/fact/table/philadelphiacitypennsylvania,phoenixcityarizona,chicagocityillinois,houstoncitytexas,newyorkcitynewyork,losangelescitycalifornia/EDU685221</t>
  </si>
  <si>
    <t>https://worldpopulationreview.com/state-rankings/per-pupil-spending-by-state</t>
  </si>
  <si>
    <t>https://www.hireahelper.com/lifestyle/us-cities-with-the-highest-education-rates/</t>
  </si>
  <si>
    <t>Recidivism Rate</t>
  </si>
  <si>
    <t>Total Population</t>
  </si>
  <si>
    <t>Violent
crime</t>
  </si>
  <si>
    <t>Murder and
nonnegligent
manslaughter</t>
  </si>
  <si>
    <t>Rape</t>
  </si>
  <si>
    <t>Robbery</t>
  </si>
  <si>
    <t>Aggravated
assault</t>
  </si>
  <si>
    <t>Property
crime</t>
  </si>
  <si>
    <t>Burglary</t>
  </si>
  <si>
    <t>Larceny-
theft</t>
  </si>
  <si>
    <t>Motor
vehicle
theft</t>
  </si>
  <si>
    <t>Arson</t>
  </si>
  <si>
    <t>https://worldpopulationreview.com/state-rankings/recidivism-rates-by-state</t>
  </si>
  <si>
    <t>https://ucr.fbi.gov/crime-in-the-u.s/2019/crime-in-the-u.s.-2019/tables/table-8/table-8-state-cuts</t>
  </si>
  <si>
    <t>(absolute numbers)</t>
  </si>
  <si>
    <t xml:space="preserve">london: </t>
  </si>
  <si>
    <t>https://www.londonpolice.ca/en/about/Crime-Statistics.aspx</t>
  </si>
  <si>
    <t>Life Expectancy</t>
  </si>
  <si>
    <t>Sources</t>
  </si>
  <si>
    <t>https://www.thestreet.com/retirement/us-cities-with-the-longest-life-expectancy#gid=ci02b46155500124a2&amp;pid=portland-oregon-sh</t>
  </si>
  <si>
    <t>https://data.cityofchicago.org/widgets/qjr3-bm53</t>
  </si>
  <si>
    <t>https://www.utsouthwestern.edu/newsroom/articles/year-2019/life-expectancy-texas-zipcode.html#:~:text=Within%20Harris%20County%20(Houston%20area,to%2089.7%20years%20(77073).</t>
  </si>
  <si>
    <t>https://www.phoenixmag.com/2020/04/09/average-overall-life-expectancy-for-every-county-in-arizona/</t>
  </si>
  <si>
    <t>https://sixtysixwards.com/home/philastats-2/#:~:text=Life%20expectancy%20in%20Philadelphia%20was,for%20men%20(73.0%20years).</t>
  </si>
  <si>
    <t xml:space="preserve">San Francisco </t>
  </si>
  <si>
    <t>Gini Coeff</t>
  </si>
  <si>
    <t>Poverty Rate</t>
  </si>
  <si>
    <t>https://www.forbes.com/sites/andrewdepietro/2022/03/31/20-cities-with-the-worst-income-inequality-in-america-in-2022/?sh=fa30ef0608b9</t>
  </si>
  <si>
    <t>https://www.statista.com/statistics/205637/percentage-of-poor-people-in-the-top-20-most-populated-cities-in-the-us/</t>
  </si>
  <si>
    <t>https://www.kidsdata.org/topic/2173/income-gini-index-10k/table#fmt=2691&amp;loc=127,1763,331,348,336,171,321,345,357,332,324,369,358,362,360,337,327,364,356,217,353,328,354,352,320,339,334,365,343,330,367,344,355,366,368,265,349,361,4,273,59,370,326,322,341,338,350,342,329,325,359,351,363,340,335,2&amp;tf=132&amp;sortType=asc</t>
  </si>
  <si>
    <t>https://www.usnews.com/news/cities/articles/2020-09-21/us-cities-with-the-biggest-income-inequality-gaps</t>
  </si>
  <si>
    <t>https://www.houstonchronicle.com/business/economy/article/Income-inequality-in-Texas-on-the-rise-14473444.php#:~:text=The%20Gini%20index%20for%20the,the%202017%20level%20of%200.488.</t>
  </si>
  <si>
    <t>https://datausa.io/profile/geo/phoenix-mesa-scottsdale-az</t>
  </si>
  <si>
    <t>https://economyleague.org/providing-insight/leadingindicators/2022/04/05/gini2020#:~:text=A%20staple%20measure%20of%20income,grown%20from%200.49%20in%202010.</t>
  </si>
  <si>
    <t>https://datausa.io/profile/geo/san-francisco-ca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</si>
</sst>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&quot;$&quot;#,##0"/>
    <numFmt numFmtId="166" formatCode="0.0%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  <font>
      <sz val="11.0"/>
      <color rgb="FF000000"/>
      <name val="Calibri"/>
    </font>
    <font>
      <sz val="7.0"/>
      <color rgb="FF000000"/>
      <name val="Roboto"/>
    </font>
    <font>
      <b/>
      <color theme="1"/>
      <name val="Arial"/>
      <scheme val="minor"/>
    </font>
    <font>
      <color rgb="FF4A86E8"/>
      <name val="Arial"/>
      <scheme val="minor"/>
    </font>
    <font>
      <u/>
      <color rgb="FF0000FF"/>
    </font>
    <font>
      <i/>
      <color theme="1"/>
      <name val="Arial"/>
      <scheme val="minor"/>
    </font>
    <font>
      <u/>
      <color rgb="FF0000FF"/>
    </font>
    <font>
      <color theme="5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99EA1"/>
        <bgColor rgb="FFF99EA1"/>
      </patternFill>
    </fill>
    <fill>
      <patternFill patternType="solid">
        <fgColor rgb="FFF99093"/>
        <bgColor rgb="FFF99093"/>
      </patternFill>
    </fill>
    <fill>
      <patternFill patternType="solid">
        <fgColor rgb="FFE6F5BB"/>
        <bgColor rgb="FFE6F5BB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4" xfId="0" applyFont="1" applyNumberFormat="1"/>
    <xf borderId="0" fillId="0" fontId="1" numFmtId="10" xfId="0" applyAlignment="1" applyFont="1" applyNumberFormat="1">
      <alignment readingOrder="0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0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2" fontId="5" numFmtId="0" xfId="0" applyAlignment="1" applyFill="1" applyFont="1">
      <alignment readingOrder="0" vertical="bottom"/>
    </xf>
    <xf borderId="0" fillId="3" fontId="5" numFmtId="0" xfId="0" applyAlignment="1" applyFill="1" applyFont="1">
      <alignment readingOrder="0" vertical="bottom"/>
    </xf>
    <xf borderId="0" fillId="0" fontId="1" numFmtId="0" xfId="0" applyFont="1"/>
    <xf borderId="0" fillId="0" fontId="1" numFmtId="9" xfId="0" applyFont="1" applyNumberFormat="1"/>
    <xf borderId="0" fillId="0" fontId="1" numFmtId="10" xfId="0" applyFont="1" applyNumberFormat="1"/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4" fontId="7" numFmtId="10" xfId="0" applyFont="1" applyNumberFormat="1"/>
    <xf borderId="0" fillId="0" fontId="1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4" fontId="1" numFmtId="0" xfId="0" applyFont="1"/>
    <xf borderId="0" fillId="0" fontId="9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4" fontId="1" numFmtId="0" xfId="0" applyAlignment="1" applyFont="1">
      <alignment horizontal="center" readingOrder="0" shrinkToFit="0" vertical="center" wrapText="1"/>
    </xf>
    <xf borderId="0" fillId="0" fontId="1" numFmtId="166" xfId="0" applyAlignment="1" applyFont="1" applyNumberFormat="1">
      <alignment horizontal="center"/>
    </xf>
    <xf borderId="0" fillId="0" fontId="0" numFmtId="165" xfId="0" applyAlignment="1" applyFont="1" applyNumberFormat="1">
      <alignment horizontal="center" readingOrder="0" shrinkToFit="0" wrapText="0"/>
    </xf>
    <xf borderId="0" fillId="4" fontId="1" numFmtId="4" xfId="0" applyFont="1" applyNumberFormat="1"/>
    <xf borderId="0" fillId="0" fontId="1" numFmtId="166" xfId="0" applyAlignment="1" applyFont="1" applyNumberFormat="1">
      <alignment horizontal="center" readingOrder="0"/>
    </xf>
    <xf borderId="0" fillId="0" fontId="0" numFmtId="165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4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4" fontId="1" numFmtId="166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2floors.com/news/best-us-metros-culture-remote-workers-2022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electricitymaps.com/zone/US-SW-WALC" TargetMode="External"/><Relationship Id="rId2" Type="http://schemas.openxmlformats.org/officeDocument/2006/relationships/hyperlink" Target="https://www.census.gov/content/dam/Census/library/publications/2021/acs/acs-47.pdf" TargetMode="External"/><Relationship Id="rId3" Type="http://schemas.openxmlformats.org/officeDocument/2006/relationships/hyperlink" Target="https://www.zumper.com/blog/rental-price-data/" TargetMode="External"/><Relationship Id="rId4" Type="http://schemas.openxmlformats.org/officeDocument/2006/relationships/hyperlink" Target="https://apps.bea.gov/iTable/?reqid=70&amp;step=1&amp;acrdn=6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ensus.gov/quickfacts/fact/table/philadelphiacitypennsylvania,phoenixcityarizona,chicagocityillinois,houstoncitytexas,newyorkcitynewyork,losangelescitycalifornia/EDU685221" TargetMode="External"/><Relationship Id="rId2" Type="http://schemas.openxmlformats.org/officeDocument/2006/relationships/hyperlink" Target="https://worldpopulationreview.com/state-rankings/per-pupil-spending-by-state" TargetMode="External"/><Relationship Id="rId3" Type="http://schemas.openxmlformats.org/officeDocument/2006/relationships/hyperlink" Target="https://www.hireahelper.com/lifestyle/us-cities-with-the-highest-education-rates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orldpopulationreview.com/state-rankings/recidivism-rates-by-state" TargetMode="External"/><Relationship Id="rId3" Type="http://schemas.openxmlformats.org/officeDocument/2006/relationships/hyperlink" Target="https://ucr.fbi.gov/crime-in-the-u.s/2019/crime-in-the-u.s.-2019/tables/table-8/table-8-state-cuts" TargetMode="External"/><Relationship Id="rId4" Type="http://schemas.openxmlformats.org/officeDocument/2006/relationships/hyperlink" Target="https://www.londonpolice.ca/en/about/Crime-Statistics.aspx" TargetMode="External"/><Relationship Id="rId5" Type="http://schemas.openxmlformats.org/officeDocument/2006/relationships/drawing" Target="../drawings/drawing7.xml"/><Relationship Id="rId6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street.com/retirement/us-cities-with-the-longest-life-expectancy" TargetMode="External"/><Relationship Id="rId2" Type="http://schemas.openxmlformats.org/officeDocument/2006/relationships/hyperlink" Target="https://www.thestreet.com/retirement/us-cities-with-the-longest-life-expectancy" TargetMode="External"/><Relationship Id="rId3" Type="http://schemas.openxmlformats.org/officeDocument/2006/relationships/hyperlink" Target="https://data.cityofchicago.org/widgets/qjr3-bm53" TargetMode="External"/><Relationship Id="rId4" Type="http://schemas.openxmlformats.org/officeDocument/2006/relationships/hyperlink" Target="https://www.utsouthwestern.edu/newsroom/articles/year-2019/life-expectancy-texas-zipcode.html" TargetMode="External"/><Relationship Id="rId5" Type="http://schemas.openxmlformats.org/officeDocument/2006/relationships/hyperlink" Target="https://www.phoenixmag.com/2020/04/09/average-overall-life-expectancy-for-every-county-in-arizona/" TargetMode="External"/><Relationship Id="rId6" Type="http://schemas.openxmlformats.org/officeDocument/2006/relationships/hyperlink" Target="https://sixtysixwards.com/home/philastats-2/" TargetMode="External"/><Relationship Id="rId7" Type="http://schemas.openxmlformats.org/officeDocument/2006/relationships/hyperlink" Target="https://www.thestreet.com/retirement/us-cities-with-the-longest-life-expectancy" TargetMode="External"/><Relationship Id="rId8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economyleague.org/providing-insight/leadingindicators/2022/04/05/gini2020" TargetMode="External"/><Relationship Id="rId10" Type="http://schemas.openxmlformats.org/officeDocument/2006/relationships/hyperlink" Target="https://www.statista.com/statistics/205637/percentage-of-poor-people-in-the-top-20-most-populated-cities-in-the-us/" TargetMode="External"/><Relationship Id="rId13" Type="http://schemas.openxmlformats.org/officeDocument/2006/relationships/hyperlink" Target="https://datausa.io/profile/geo/san-francisco-ca" TargetMode="External"/><Relationship Id="rId12" Type="http://schemas.openxmlformats.org/officeDocument/2006/relationships/hyperlink" Target="https://www.statista.com/statistics/205637/percentage-of-poor-people-in-the-top-20-most-populated-cities-in-the-us/" TargetMode="External"/><Relationship Id="rId1" Type="http://schemas.openxmlformats.org/officeDocument/2006/relationships/hyperlink" Target="https://www.forbes.com/sites/andrewdepietro/2022/03/31/20-cities-with-the-worst-income-inequality-in-america-in-2022/?sh=fa30ef0608b9" TargetMode="External"/><Relationship Id="rId2" Type="http://schemas.openxmlformats.org/officeDocument/2006/relationships/hyperlink" Target="https://www.statista.com/statistics/205637/percentage-of-poor-people-in-the-top-20-most-populated-cities-in-the-us/" TargetMode="External"/><Relationship Id="rId3" Type="http://schemas.openxmlformats.org/officeDocument/2006/relationships/hyperlink" Target="https://www.kidsdata.org/topic/2173/income-gini-index-10k/table" TargetMode="External"/><Relationship Id="rId4" Type="http://schemas.openxmlformats.org/officeDocument/2006/relationships/hyperlink" Target="https://www.statista.com/statistics/205637/percentage-of-poor-people-in-the-top-20-most-populated-cities-in-the-us/" TargetMode="External"/><Relationship Id="rId9" Type="http://schemas.openxmlformats.org/officeDocument/2006/relationships/hyperlink" Target="https://datausa.io/profile/geo/phoenix-mesa-scottsdale-az" TargetMode="External"/><Relationship Id="rId15" Type="http://schemas.openxmlformats.org/officeDocument/2006/relationships/drawing" Target="../drawings/drawing9.xml"/><Relationship Id="rId14" Type="http://schemas.openxmlformats.org/officeDocument/2006/relationships/hyperlink" Target="https://www.statista.com/statistics/205637/percentage-of-poor-people-in-the-top-20-most-populated-cities-in-the-us/" TargetMode="External"/><Relationship Id="rId5" Type="http://schemas.openxmlformats.org/officeDocument/2006/relationships/hyperlink" Target="https://www.usnews.com/news/cities/articles/2020-09-21/us-cities-with-the-biggest-income-inequality-gaps" TargetMode="External"/><Relationship Id="rId6" Type="http://schemas.openxmlformats.org/officeDocument/2006/relationships/hyperlink" Target="https://www.statista.com/statistics/205637/percentage-of-poor-people-in-the-top-20-most-populated-cities-in-the-us/" TargetMode="External"/><Relationship Id="rId7" Type="http://schemas.openxmlformats.org/officeDocument/2006/relationships/hyperlink" Target="https://www.houstonchronicle.com/business/economy/article/Income-inequality-in-Texas-on-the-rise-14473444.php" TargetMode="External"/><Relationship Id="rId8" Type="http://schemas.openxmlformats.org/officeDocument/2006/relationships/hyperlink" Target="https://www.statista.com/statistics/205637/percentage-of-poor-people-in-the-top-20-most-populated-cities-in-the-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1">
        <v>100.0</v>
      </c>
      <c r="C2" s="1">
        <v>21.0</v>
      </c>
      <c r="D2" s="1">
        <v>36.3</v>
      </c>
      <c r="E2" s="1">
        <v>96.18</v>
      </c>
      <c r="F2" s="1">
        <v>62.3</v>
      </c>
      <c r="G2" s="1">
        <v>17.1</v>
      </c>
      <c r="H2" s="1">
        <v>18.9</v>
      </c>
      <c r="I2" s="1">
        <v>13.44</v>
      </c>
      <c r="J2" s="1">
        <v>50.9</v>
      </c>
      <c r="K2" s="1">
        <v>3.3</v>
      </c>
      <c r="L2" s="1">
        <v>23.0</v>
      </c>
      <c r="M2" s="1">
        <v>6.964</v>
      </c>
      <c r="N2" s="1">
        <v>88.0</v>
      </c>
      <c r="O2" s="1">
        <v>23.0</v>
      </c>
      <c r="P2" s="1">
        <v>69.7</v>
      </c>
      <c r="Q2" s="1">
        <v>69.2</v>
      </c>
    </row>
    <row r="3">
      <c r="A3" s="1" t="s">
        <v>18</v>
      </c>
      <c r="B3" s="1">
        <v>111.0</v>
      </c>
      <c r="C3" s="1">
        <v>33.0</v>
      </c>
      <c r="D3" s="1">
        <v>30.0</v>
      </c>
      <c r="E3" s="1">
        <v>100.0</v>
      </c>
      <c r="F3" s="1">
        <v>62.5</v>
      </c>
      <c r="G3" s="1">
        <v>14.6</v>
      </c>
      <c r="H3" s="1">
        <v>19.1</v>
      </c>
      <c r="I3" s="1">
        <v>13.05</v>
      </c>
      <c r="J3" s="1">
        <v>47.8</v>
      </c>
      <c r="K3" s="1">
        <v>4.5</v>
      </c>
      <c r="L3" s="1">
        <v>17.0</v>
      </c>
      <c r="M3" s="1">
        <v>6.956</v>
      </c>
      <c r="N3" s="1">
        <v>68.6</v>
      </c>
      <c r="O3" s="1">
        <v>44.0</v>
      </c>
      <c r="P3" s="1">
        <v>74.6</v>
      </c>
      <c r="Q3" s="1">
        <v>55.5</v>
      </c>
    </row>
    <row r="4">
      <c r="A4" s="1" t="s">
        <v>19</v>
      </c>
      <c r="B4" s="1">
        <v>126.2</v>
      </c>
      <c r="C4" s="1">
        <v>30.0</v>
      </c>
      <c r="D4" s="1">
        <v>31.6</v>
      </c>
      <c r="E4" s="1">
        <v>99.62</v>
      </c>
      <c r="F4" s="1">
        <v>64.8</v>
      </c>
      <c r="G4" s="1">
        <v>21.1</v>
      </c>
      <c r="H4" s="1">
        <v>19.5</v>
      </c>
      <c r="I4" s="1">
        <v>13.55</v>
      </c>
      <c r="J4" s="1">
        <v>33.9</v>
      </c>
      <c r="K4" s="1">
        <v>4.1</v>
      </c>
      <c r="L4" s="1">
        <v>23.0</v>
      </c>
      <c r="M4" s="1">
        <v>7.033</v>
      </c>
      <c r="N4" s="1">
        <v>77.2</v>
      </c>
      <c r="O4" s="1">
        <v>35.0</v>
      </c>
      <c r="P4" s="1">
        <v>72.9</v>
      </c>
      <c r="Q4" s="1">
        <v>27.5</v>
      </c>
    </row>
    <row r="5">
      <c r="A5" s="1" t="s">
        <v>20</v>
      </c>
      <c r="B5" s="1">
        <v>149.1</v>
      </c>
      <c r="C5" s="1">
        <v>27.0</v>
      </c>
      <c r="D5" s="1">
        <v>29.7</v>
      </c>
      <c r="E5" s="1">
        <v>45.53</v>
      </c>
      <c r="F5" s="1">
        <v>72.0</v>
      </c>
      <c r="G5" s="1">
        <v>14.6</v>
      </c>
      <c r="H5" s="1">
        <v>20.6</v>
      </c>
      <c r="I5" s="1">
        <v>13.05</v>
      </c>
      <c r="J5" s="1">
        <v>36.2</v>
      </c>
      <c r="K5" s="1">
        <v>3.8</v>
      </c>
      <c r="L5" s="1">
        <v>47.0</v>
      </c>
      <c r="M5" s="1">
        <v>7.11</v>
      </c>
      <c r="N5" s="1">
        <v>47.5</v>
      </c>
      <c r="O5" s="1">
        <v>19.0</v>
      </c>
      <c r="P5" s="1">
        <v>62.5</v>
      </c>
      <c r="Q5" s="1">
        <v>7.5</v>
      </c>
    </row>
    <row r="6">
      <c r="A6" s="1" t="s">
        <v>21</v>
      </c>
      <c r="B6" s="1">
        <v>133.9</v>
      </c>
      <c r="C6" s="1">
        <v>33.0</v>
      </c>
      <c r="D6" s="1">
        <v>26.2</v>
      </c>
      <c r="E6" s="1">
        <v>97.33</v>
      </c>
      <c r="F6" s="1">
        <v>66.6</v>
      </c>
      <c r="G6" s="1">
        <v>15.9</v>
      </c>
      <c r="H6" s="1">
        <v>19.4</v>
      </c>
      <c r="I6" s="1">
        <v>13.18</v>
      </c>
      <c r="J6" s="1">
        <v>46.4</v>
      </c>
      <c r="K6" s="1">
        <v>4.2</v>
      </c>
      <c r="L6" s="1" t="s">
        <v>22</v>
      </c>
      <c r="M6" s="1" t="s">
        <v>22</v>
      </c>
      <c r="N6" s="1">
        <v>41.4</v>
      </c>
      <c r="O6" s="1">
        <v>21.0</v>
      </c>
      <c r="P6" s="1">
        <v>79.9</v>
      </c>
      <c r="Q6" s="1">
        <v>9.4</v>
      </c>
    </row>
    <row r="7">
      <c r="A7" s="1" t="s">
        <v>23</v>
      </c>
      <c r="B7" s="1">
        <v>117.1</v>
      </c>
      <c r="C7" s="1">
        <v>23.0</v>
      </c>
      <c r="D7" s="1">
        <v>29.5</v>
      </c>
      <c r="E7" s="1">
        <v>98.19</v>
      </c>
      <c r="F7" s="1">
        <v>68.8</v>
      </c>
      <c r="G7" s="1">
        <v>19.5</v>
      </c>
      <c r="H7" s="1">
        <v>24.9</v>
      </c>
      <c r="I7" s="1">
        <v>13.0</v>
      </c>
      <c r="J7" s="1">
        <v>35.1</v>
      </c>
      <c r="K7" s="1">
        <v>5.5</v>
      </c>
      <c r="L7" s="1">
        <v>33.0</v>
      </c>
      <c r="M7" s="1">
        <v>7.004</v>
      </c>
      <c r="N7" s="1">
        <v>74.8</v>
      </c>
      <c r="O7" s="1">
        <v>29.0</v>
      </c>
      <c r="P7" s="1">
        <v>66.0</v>
      </c>
      <c r="Q7" s="1">
        <v>16.2</v>
      </c>
    </row>
    <row r="8">
      <c r="A8" s="1" t="s">
        <v>24</v>
      </c>
      <c r="O8" s="1" t="s">
        <v>25</v>
      </c>
      <c r="P8" s="1" t="s">
        <v>25</v>
      </c>
      <c r="Q8" s="2" t="s">
        <v>26</v>
      </c>
    </row>
    <row r="9">
      <c r="A9" s="1" t="s">
        <v>27</v>
      </c>
    </row>
    <row r="10">
      <c r="A10" s="1" t="s">
        <v>28</v>
      </c>
      <c r="B10" s="1">
        <v>1.0</v>
      </c>
      <c r="C10" s="1">
        <v>-1.0</v>
      </c>
      <c r="D10" s="1">
        <v>-1.0</v>
      </c>
      <c r="E10" s="1">
        <v>-1.0</v>
      </c>
      <c r="F10" s="1">
        <v>1.0</v>
      </c>
      <c r="G10" s="1">
        <v>-1.0</v>
      </c>
      <c r="H10" s="1">
        <v>-1.0</v>
      </c>
      <c r="I10" s="1">
        <v>1.0</v>
      </c>
      <c r="J10" s="1">
        <v>1.0</v>
      </c>
      <c r="K10" s="1">
        <v>-1.0</v>
      </c>
      <c r="L10" s="1">
        <v>1.0</v>
      </c>
      <c r="M10" s="1">
        <v>1.0</v>
      </c>
      <c r="N10" s="1">
        <v>1.0</v>
      </c>
    </row>
    <row r="13">
      <c r="A13" s="1" t="s">
        <v>17</v>
      </c>
      <c r="B13" s="3">
        <f t="shared" ref="B13:N13" si="1">B$10*(B2 - AVERAGE(B$2:B$7))/STDEV(B$2:B$7)</f>
        <v>-1.313318531</v>
      </c>
      <c r="C13" s="3">
        <f t="shared" si="1"/>
        <v>1.346181093</v>
      </c>
      <c r="D13" s="3">
        <f t="shared" si="1"/>
        <v>-1.730311557</v>
      </c>
      <c r="E13" s="3">
        <f t="shared" si="1"/>
        <v>-0.3107719668</v>
      </c>
      <c r="F13" s="3">
        <f t="shared" si="1"/>
        <v>-1.02313298</v>
      </c>
      <c r="G13" s="3">
        <f t="shared" si="1"/>
        <v>0.01247585141</v>
      </c>
      <c r="H13" s="3">
        <f t="shared" si="1"/>
        <v>0.6572881026</v>
      </c>
      <c r="I13" s="3">
        <f t="shared" si="1"/>
        <v>0.9924097474</v>
      </c>
      <c r="J13" s="3">
        <f t="shared" si="1"/>
        <v>1.230279785</v>
      </c>
      <c r="K13" s="3">
        <f t="shared" si="1"/>
        <v>1.257744371</v>
      </c>
      <c r="L13" s="3">
        <f t="shared" si="1"/>
        <v>-0.4753278862</v>
      </c>
      <c r="M13" s="3">
        <f t="shared" si="1"/>
        <v>-0.7925791008</v>
      </c>
      <c r="N13" s="3">
        <f t="shared" si="1"/>
        <v>1.200695777</v>
      </c>
    </row>
    <row r="14">
      <c r="A14" s="1" t="s">
        <v>18</v>
      </c>
      <c r="B14" s="3">
        <f t="shared" ref="B14:N14" si="2">B$10*(B3 - AVERAGE(B$2:B$7))/STDEV(B$2:B$7)</f>
        <v>-0.6820073652</v>
      </c>
      <c r="C14" s="3">
        <f t="shared" si="2"/>
        <v>-1.017844241</v>
      </c>
      <c r="D14" s="3">
        <f t="shared" si="2"/>
        <v>0.165508062</v>
      </c>
      <c r="E14" s="3">
        <f t="shared" si="2"/>
        <v>-0.4878262418</v>
      </c>
      <c r="F14" s="3">
        <f t="shared" si="2"/>
        <v>-0.9702123089</v>
      </c>
      <c r="G14" s="3">
        <f t="shared" si="2"/>
        <v>0.9481647071</v>
      </c>
      <c r="H14" s="3">
        <f t="shared" si="2"/>
        <v>0.5696496889</v>
      </c>
      <c r="I14" s="3">
        <f t="shared" si="2"/>
        <v>-0.7026550767</v>
      </c>
      <c r="J14" s="3">
        <f t="shared" si="2"/>
        <v>0.814976627</v>
      </c>
      <c r="K14" s="3">
        <f t="shared" si="2"/>
        <v>-0.3593555347</v>
      </c>
      <c r="L14" s="3">
        <f t="shared" si="2"/>
        <v>-0.9846077643</v>
      </c>
      <c r="M14" s="3">
        <f t="shared" si="2"/>
        <v>-0.9209319916</v>
      </c>
      <c r="N14" s="3">
        <f t="shared" si="2"/>
        <v>0.1297303483</v>
      </c>
    </row>
    <row r="15">
      <c r="A15" s="1" t="s">
        <v>19</v>
      </c>
      <c r="B15" s="3">
        <f t="shared" ref="B15:N15" si="3">B$10*(B4 - AVERAGE(B$2:B$7))/STDEV(B$2:B$7)</f>
        <v>0.1903498817</v>
      </c>
      <c r="C15" s="3">
        <f t="shared" si="3"/>
        <v>-0.4268379076</v>
      </c>
      <c r="D15" s="3">
        <f t="shared" si="3"/>
        <v>-0.3159699366</v>
      </c>
      <c r="E15" s="3">
        <f t="shared" si="3"/>
        <v>-0.4702135128</v>
      </c>
      <c r="F15" s="3">
        <f t="shared" si="3"/>
        <v>-0.3616245879</v>
      </c>
      <c r="G15" s="3">
        <f t="shared" si="3"/>
        <v>-1.484626318</v>
      </c>
      <c r="H15" s="3">
        <f t="shared" si="3"/>
        <v>0.3943728615</v>
      </c>
      <c r="I15" s="3">
        <f t="shared" si="3"/>
        <v>1.470504954</v>
      </c>
      <c r="J15" s="3">
        <f t="shared" si="3"/>
        <v>-1.047189145</v>
      </c>
      <c r="K15" s="3">
        <f t="shared" si="3"/>
        <v>0.1796777674</v>
      </c>
      <c r="L15" s="3">
        <f t="shared" si="3"/>
        <v>-0.4753278862</v>
      </c>
      <c r="M15" s="3">
        <f t="shared" si="3"/>
        <v>0.3144645825</v>
      </c>
      <c r="N15" s="3">
        <f t="shared" si="3"/>
        <v>0.6044882188</v>
      </c>
    </row>
    <row r="16">
      <c r="A16" s="1" t="s">
        <v>20</v>
      </c>
      <c r="B16" s="3">
        <f t="shared" ref="B16:N16" si="4">B$10*(B5 - AVERAGE(B$2:B$7))/STDEV(B$2:B$7)</f>
        <v>1.504624945</v>
      </c>
      <c r="C16" s="3">
        <f t="shared" si="4"/>
        <v>0.164168426</v>
      </c>
      <c r="D16" s="3">
        <f t="shared" si="4"/>
        <v>0.2557851867</v>
      </c>
      <c r="E16" s="3">
        <f t="shared" si="4"/>
        <v>2.036819401</v>
      </c>
      <c r="F16" s="3">
        <f t="shared" si="4"/>
        <v>1.543519582</v>
      </c>
      <c r="G16" s="3">
        <f t="shared" si="4"/>
        <v>0.9481647071</v>
      </c>
      <c r="H16" s="3">
        <f t="shared" si="4"/>
        <v>-0.08763841367</v>
      </c>
      <c r="I16" s="3">
        <f t="shared" si="4"/>
        <v>-0.7026550767</v>
      </c>
      <c r="J16" s="3">
        <f t="shared" si="4"/>
        <v>-0.739060996</v>
      </c>
      <c r="K16" s="3">
        <f t="shared" si="4"/>
        <v>0.5839527439</v>
      </c>
      <c r="L16" s="3">
        <f t="shared" si="4"/>
        <v>1.561791626</v>
      </c>
      <c r="M16" s="3">
        <f t="shared" si="4"/>
        <v>1.549861157</v>
      </c>
      <c r="N16" s="3">
        <f t="shared" si="4"/>
        <v>-1.035082566</v>
      </c>
    </row>
    <row r="17">
      <c r="A17" s="1" t="s">
        <v>21</v>
      </c>
      <c r="B17" s="3">
        <f t="shared" ref="B17:K17" si="5">B$10*(B6 - AVERAGE(B$2:B$7))/STDEV(B$2:B$7)</f>
        <v>0.6322676976</v>
      </c>
      <c r="C17" s="3">
        <f t="shared" si="5"/>
        <v>-1.017844241</v>
      </c>
      <c r="D17" s="3">
        <f t="shared" si="5"/>
        <v>1.309018309</v>
      </c>
      <c r="E17" s="3">
        <f t="shared" si="5"/>
        <v>-0.3640736465</v>
      </c>
      <c r="F17" s="3">
        <f t="shared" si="5"/>
        <v>0.1146614547</v>
      </c>
      <c r="G17" s="3">
        <f t="shared" si="5"/>
        <v>0.4616065021</v>
      </c>
      <c r="H17" s="3">
        <f t="shared" si="5"/>
        <v>0.4381920684</v>
      </c>
      <c r="I17" s="3">
        <f t="shared" si="5"/>
        <v>-0.1376334686</v>
      </c>
      <c r="J17" s="3">
        <f t="shared" si="5"/>
        <v>0.6274203622</v>
      </c>
      <c r="K17" s="3">
        <f t="shared" si="5"/>
        <v>0.04491944184</v>
      </c>
      <c r="L17" s="1">
        <v>0.0</v>
      </c>
      <c r="M17" s="1">
        <v>0.0</v>
      </c>
      <c r="N17" s="3">
        <f>N$10*(N6 - AVERAGE(N$2:N$7))/STDEV(N$2:N$7)</f>
        <v>-1.371829428</v>
      </c>
    </row>
    <row r="18">
      <c r="A18" s="1" t="s">
        <v>23</v>
      </c>
      <c r="B18" s="3">
        <f t="shared" ref="B18:N18" si="6">B$10*(B7 - AVERAGE(B$2:B$7))/STDEV(B$2:B$7)</f>
        <v>-0.3319166279</v>
      </c>
      <c r="C18" s="3">
        <f t="shared" si="6"/>
        <v>0.9521768709</v>
      </c>
      <c r="D18" s="3">
        <f t="shared" si="6"/>
        <v>0.3159699366</v>
      </c>
      <c r="E18" s="3">
        <f t="shared" si="6"/>
        <v>-0.403934033</v>
      </c>
      <c r="F18" s="3">
        <f t="shared" si="6"/>
        <v>0.69678884</v>
      </c>
      <c r="G18" s="3">
        <f t="shared" si="6"/>
        <v>-0.8857854501</v>
      </c>
      <c r="H18" s="3">
        <f t="shared" si="6"/>
        <v>-1.971864308</v>
      </c>
      <c r="I18" s="3">
        <f t="shared" si="6"/>
        <v>-0.9199710797</v>
      </c>
      <c r="J18" s="3">
        <f t="shared" si="6"/>
        <v>-0.8864266327</v>
      </c>
      <c r="K18" s="3">
        <f t="shared" si="6"/>
        <v>-1.70693879</v>
      </c>
      <c r="L18" s="3">
        <f t="shared" si="6"/>
        <v>0.3734719106</v>
      </c>
      <c r="M18" s="3">
        <f t="shared" si="6"/>
        <v>-0.1508146467</v>
      </c>
      <c r="N18" s="3">
        <f t="shared" si="6"/>
        <v>0.4719976503</v>
      </c>
    </row>
    <row r="20">
      <c r="A20" s="1" t="s">
        <v>29</v>
      </c>
      <c r="B20" s="1" t="s">
        <v>30</v>
      </c>
    </row>
    <row r="21">
      <c r="A21" s="1" t="s">
        <v>17</v>
      </c>
      <c r="B21" s="3">
        <f t="shared" ref="B21:B26" si="7">((SUM(B13:N13)/13)+0.5)*80</f>
        <v>46.47158588</v>
      </c>
    </row>
    <row r="22">
      <c r="A22" s="1" t="s">
        <v>18</v>
      </c>
      <c r="B22" s="3">
        <f t="shared" si="7"/>
        <v>18.47747021</v>
      </c>
    </row>
    <row r="23">
      <c r="A23" s="1" t="s">
        <v>19</v>
      </c>
      <c r="B23" s="3">
        <f t="shared" si="7"/>
        <v>31.21273213</v>
      </c>
    </row>
    <row r="24">
      <c r="A24" s="1" t="s">
        <v>20</v>
      </c>
      <c r="B24" s="3">
        <f t="shared" si="7"/>
        <v>86.67231213</v>
      </c>
    </row>
    <row r="25">
      <c r="A25" s="1" t="s">
        <v>21</v>
      </c>
      <c r="B25" s="3">
        <f t="shared" si="7"/>
        <v>44.53356954</v>
      </c>
    </row>
    <row r="26">
      <c r="A26" s="1" t="s">
        <v>23</v>
      </c>
      <c r="B26" s="3">
        <f t="shared" si="7"/>
        <v>12.6323301</v>
      </c>
    </row>
    <row r="29">
      <c r="B29" s="1" t="s">
        <v>31</v>
      </c>
      <c r="C29" s="1" t="s">
        <v>32</v>
      </c>
      <c r="D29" s="1" t="s">
        <v>33</v>
      </c>
      <c r="E29" s="1" t="s">
        <v>34</v>
      </c>
      <c r="F29" s="1" t="s">
        <v>35</v>
      </c>
      <c r="G29" s="1" t="s">
        <v>16</v>
      </c>
      <c r="H29" s="1" t="s">
        <v>36</v>
      </c>
      <c r="I29" s="1" t="s">
        <v>37</v>
      </c>
    </row>
    <row r="30">
      <c r="A30" s="1" t="s">
        <v>38</v>
      </c>
    </row>
  </sheetData>
  <hyperlinks>
    <hyperlink r:id="rId1" ref="Q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38"/>
  </cols>
  <sheetData>
    <row r="1">
      <c r="A1" s="1" t="s">
        <v>0</v>
      </c>
      <c r="B1" s="1" t="s">
        <v>31</v>
      </c>
      <c r="C1" s="1" t="s">
        <v>32</v>
      </c>
      <c r="D1" s="1" t="s">
        <v>39</v>
      </c>
      <c r="E1" s="1" t="s">
        <v>40</v>
      </c>
      <c r="F1" s="1" t="s">
        <v>35</v>
      </c>
      <c r="G1" s="1" t="s">
        <v>41</v>
      </c>
      <c r="H1" s="1" t="s">
        <v>42</v>
      </c>
      <c r="I1" s="1" t="s">
        <v>43</v>
      </c>
      <c r="J1" s="1" t="s">
        <v>33</v>
      </c>
      <c r="K1" s="1" t="s">
        <v>44</v>
      </c>
    </row>
    <row r="2">
      <c r="A2" s="1" t="s">
        <v>17</v>
      </c>
      <c r="B2" s="4">
        <f>Education!F2</f>
        <v>0.3460898502</v>
      </c>
      <c r="C2" s="4">
        <f>Crime!B2</f>
        <v>0.43</v>
      </c>
      <c r="D2" s="1">
        <v>0.547</v>
      </c>
      <c r="E2" s="5">
        <v>0.18</v>
      </c>
      <c r="F2" s="1">
        <v>23.0</v>
      </c>
      <c r="G2" s="3">
        <f>Infrastructure!B3</f>
        <v>246</v>
      </c>
      <c r="H2" s="3">
        <f>Infrastructure!C3</f>
        <v>37.7</v>
      </c>
      <c r="I2" s="6">
        <f>Infrastructure!G3</f>
        <v>0.5327945875</v>
      </c>
      <c r="J2" s="1">
        <v>80.7</v>
      </c>
      <c r="K2" s="1">
        <v>69.2</v>
      </c>
    </row>
    <row r="3">
      <c r="A3" s="1" t="s">
        <v>18</v>
      </c>
      <c r="B3" s="4">
        <f>Education!F3</f>
        <v>0.6273003681</v>
      </c>
      <c r="C3" s="4">
        <f>Crime!B3</f>
        <v>0.46</v>
      </c>
      <c r="D3" s="1">
        <v>0.5022</v>
      </c>
      <c r="E3" s="5">
        <v>0.171</v>
      </c>
      <c r="F3" s="1">
        <v>44.0</v>
      </c>
      <c r="G3" s="3">
        <f>Infrastructure!B4</f>
        <v>169</v>
      </c>
      <c r="H3" s="3">
        <f>Infrastructure!C4</f>
        <v>31.7</v>
      </c>
      <c r="I3" s="6">
        <f>Infrastructure!G4</f>
        <v>0.3830073462</v>
      </c>
      <c r="J3" s="1">
        <v>82.1</v>
      </c>
      <c r="K3" s="1">
        <v>55.5</v>
      </c>
    </row>
    <row r="4">
      <c r="A4" s="1" t="s">
        <v>19</v>
      </c>
      <c r="B4" s="4">
        <f>Education!F4</f>
        <v>0.5482497935</v>
      </c>
      <c r="C4" s="4">
        <f>Crime!B4</f>
        <v>0.385</v>
      </c>
      <c r="D4" s="1">
        <v>0.5335</v>
      </c>
      <c r="E4" s="5">
        <v>0.171</v>
      </c>
      <c r="F4" s="1">
        <v>35.0</v>
      </c>
      <c r="G4" s="3">
        <f>Infrastructure!B5</f>
        <v>418</v>
      </c>
      <c r="H4" s="3">
        <f>Infrastructure!C5</f>
        <v>32.4</v>
      </c>
      <c r="I4" s="6">
        <f>Infrastructure!G5</f>
        <v>0.3117013001</v>
      </c>
      <c r="J4" s="1">
        <v>77.8</v>
      </c>
      <c r="K4" s="1">
        <v>27.5</v>
      </c>
    </row>
    <row r="5">
      <c r="A5" s="1" t="s">
        <v>20</v>
      </c>
      <c r="B5" s="4">
        <f>Education!F5</f>
        <v>0.8276077452</v>
      </c>
      <c r="C5" s="4">
        <f>Crime!B5</f>
        <v>0.203</v>
      </c>
      <c r="D5" s="1">
        <v>0.486</v>
      </c>
      <c r="E5" s="5">
        <v>0.194</v>
      </c>
      <c r="F5" s="1">
        <v>19.0</v>
      </c>
      <c r="G5" s="3">
        <f>Infrastructure!B6</f>
        <v>471</v>
      </c>
      <c r="H5" s="3">
        <f>Infrastructure!C6</f>
        <v>30.7</v>
      </c>
      <c r="I5" s="6">
        <f>Infrastructure!G6</f>
        <v>0.2406033592</v>
      </c>
      <c r="J5" s="1">
        <v>78.9</v>
      </c>
      <c r="K5" s="1">
        <v>7.5</v>
      </c>
    </row>
    <row r="6">
      <c r="A6" s="1" t="s">
        <v>21</v>
      </c>
      <c r="B6" s="4">
        <f>Education!F6</f>
        <v>1.013472509</v>
      </c>
      <c r="C6" s="4">
        <f>Crime!B6</f>
        <v>0.363</v>
      </c>
      <c r="D6" s="1">
        <v>0.471</v>
      </c>
      <c r="E6" s="5">
        <v>0.149</v>
      </c>
      <c r="F6" s="1">
        <v>21.0</v>
      </c>
      <c r="G6" s="3">
        <f>Infrastructure!B7</f>
        <v>386</v>
      </c>
      <c r="H6" s="3">
        <f>Infrastructure!C7</f>
        <v>27.9</v>
      </c>
      <c r="I6" s="6">
        <f>Infrastructure!G7</f>
        <v>0.3099910794</v>
      </c>
      <c r="J6" s="1">
        <v>79.2</v>
      </c>
      <c r="K6" s="1">
        <v>9.4</v>
      </c>
    </row>
    <row r="7">
      <c r="A7" s="1" t="s">
        <v>23</v>
      </c>
      <c r="B7" s="4">
        <f>Education!F7</f>
        <v>0.5282098201</v>
      </c>
      <c r="C7" s="4">
        <f>Crime!B7</f>
        <v>0.471</v>
      </c>
      <c r="D7" s="1">
        <v>0.52</v>
      </c>
      <c r="E7" s="5">
        <v>0.228</v>
      </c>
      <c r="F7" s="1">
        <v>29.0</v>
      </c>
      <c r="G7" s="3">
        <f>Infrastructure!B8</f>
        <v>365</v>
      </c>
      <c r="H7" s="3">
        <f>Infrastructure!C8</f>
        <v>30.8</v>
      </c>
      <c r="I7" s="6">
        <f>Infrastructure!G8</f>
        <v>0.2569806159</v>
      </c>
      <c r="J7" s="1">
        <v>76.0</v>
      </c>
      <c r="K7" s="1">
        <v>16.2</v>
      </c>
    </row>
    <row r="8">
      <c r="A8" s="1" t="s">
        <v>24</v>
      </c>
      <c r="R8" s="7"/>
    </row>
    <row r="9">
      <c r="A9" s="1" t="s">
        <v>27</v>
      </c>
    </row>
    <row r="10">
      <c r="A10" s="1" t="s">
        <v>28</v>
      </c>
    </row>
    <row r="11">
      <c r="E11" s="1" t="s">
        <v>45</v>
      </c>
    </row>
    <row r="13">
      <c r="A13" s="1" t="s">
        <v>17</v>
      </c>
      <c r="B13" s="8">
        <f t="shared" ref="B13:B18" si="2">(B2-MIN($B$2:$B$7))/(MAX($B$2:$B$7)-MIN($B$2:$B$7))</f>
        <v>0</v>
      </c>
      <c r="C13" s="8">
        <f t="shared" ref="C13:C18" si="3">(C2-MIN($C$2:$C$7))/(MAX($C$2:$C$7)-MIN($C$2:$C$7))</f>
        <v>0.8470149254</v>
      </c>
      <c r="D13" s="8">
        <f t="shared" ref="D13:D18" si="4">(D2-MIN($D$2:$D$7))/(MAX($D$2:$D$7)-MIN($D$2:$D$7))</f>
        <v>1</v>
      </c>
      <c r="E13" s="8">
        <f t="shared" ref="E13:E18" si="5">(E2-MIN($E$2:$E$7))/(MAX($E$2:$E$7)-MIN($E$2:$E$7))</f>
        <v>0.3924050633</v>
      </c>
      <c r="F13" s="8">
        <f t="shared" ref="F13:K13" si="1">(F2-MIN(F$2:F$7))/(MAX(F$2:F$7)-MIN(F$2:F$7))</f>
        <v>0.16</v>
      </c>
      <c r="G13" s="8">
        <f t="shared" si="1"/>
        <v>0.2549668874</v>
      </c>
      <c r="H13" s="8">
        <f t="shared" si="1"/>
        <v>1</v>
      </c>
      <c r="I13" s="8">
        <f t="shared" si="1"/>
        <v>1</v>
      </c>
      <c r="J13" s="3">
        <f t="shared" si="1"/>
        <v>0.7704918033</v>
      </c>
      <c r="K13" s="8">
        <f t="shared" si="1"/>
        <v>1</v>
      </c>
    </row>
    <row r="14">
      <c r="A14" s="1" t="s">
        <v>18</v>
      </c>
      <c r="B14" s="8">
        <f t="shared" si="2"/>
        <v>0.4213632377</v>
      </c>
      <c r="C14" s="8">
        <f t="shared" si="3"/>
        <v>0.9589552239</v>
      </c>
      <c r="D14" s="8">
        <f t="shared" si="4"/>
        <v>0.4105263158</v>
      </c>
      <c r="E14" s="8">
        <f t="shared" si="5"/>
        <v>0.2784810127</v>
      </c>
      <c r="F14" s="8">
        <f t="shared" ref="F14:K14" si="6">(F3-MIN(F$2:F$7))/(MAX(F$2:F$7)-MIN(F$2:F$7))</f>
        <v>1</v>
      </c>
      <c r="G14" s="8">
        <f t="shared" si="6"/>
        <v>0</v>
      </c>
      <c r="H14" s="8">
        <f t="shared" si="6"/>
        <v>0.387755102</v>
      </c>
      <c r="I14" s="8">
        <f t="shared" si="6"/>
        <v>0.4873657156</v>
      </c>
      <c r="J14" s="3">
        <f t="shared" si="6"/>
        <v>1</v>
      </c>
      <c r="K14" s="8">
        <f t="shared" si="6"/>
        <v>0.7779578606</v>
      </c>
    </row>
    <row r="15">
      <c r="A15" s="1" t="s">
        <v>19</v>
      </c>
      <c r="B15" s="8">
        <f t="shared" si="2"/>
        <v>0.3029145883</v>
      </c>
      <c r="C15" s="8">
        <f t="shared" si="3"/>
        <v>0.6791044776</v>
      </c>
      <c r="D15" s="8">
        <f t="shared" si="4"/>
        <v>0.8223684211</v>
      </c>
      <c r="E15" s="8">
        <f t="shared" si="5"/>
        <v>0.2784810127</v>
      </c>
      <c r="F15" s="8">
        <f t="shared" ref="F15:K15" si="7">(F4-MIN(F$2:F$7))/(MAX(F$2:F$7)-MIN(F$2:F$7))</f>
        <v>0.64</v>
      </c>
      <c r="G15" s="8">
        <f t="shared" si="7"/>
        <v>0.8245033113</v>
      </c>
      <c r="H15" s="8">
        <f t="shared" si="7"/>
        <v>0.4591836735</v>
      </c>
      <c r="I15" s="8">
        <f t="shared" si="7"/>
        <v>0.2433267466</v>
      </c>
      <c r="J15" s="3">
        <f t="shared" si="7"/>
        <v>0.2950819672</v>
      </c>
      <c r="K15" s="8">
        <f t="shared" si="7"/>
        <v>0.3241491086</v>
      </c>
    </row>
    <row r="16">
      <c r="A16" s="1" t="s">
        <v>20</v>
      </c>
      <c r="B16" s="8">
        <f t="shared" si="2"/>
        <v>0.721501958</v>
      </c>
      <c r="C16" s="8">
        <f t="shared" si="3"/>
        <v>0</v>
      </c>
      <c r="D16" s="8">
        <f t="shared" si="4"/>
        <v>0.1973684211</v>
      </c>
      <c r="E16" s="8">
        <f t="shared" si="5"/>
        <v>0.5696202532</v>
      </c>
      <c r="F16" s="8">
        <f t="shared" ref="F16:K16" si="8">(F5-MIN(F$2:F$7))/(MAX(F$2:F$7)-MIN(F$2:F$7))</f>
        <v>0</v>
      </c>
      <c r="G16" s="8">
        <f t="shared" si="8"/>
        <v>1</v>
      </c>
      <c r="H16" s="8">
        <f t="shared" si="8"/>
        <v>0.2857142857</v>
      </c>
      <c r="I16" s="8">
        <f t="shared" si="8"/>
        <v>0</v>
      </c>
      <c r="J16" s="3">
        <f t="shared" si="8"/>
        <v>0.4754098361</v>
      </c>
      <c r="K16" s="8">
        <f t="shared" si="8"/>
        <v>0</v>
      </c>
    </row>
    <row r="17">
      <c r="A17" s="1" t="s">
        <v>21</v>
      </c>
      <c r="B17" s="8">
        <f t="shared" si="2"/>
        <v>1</v>
      </c>
      <c r="C17" s="8">
        <f t="shared" si="3"/>
        <v>0.5970149254</v>
      </c>
      <c r="D17" s="8">
        <f t="shared" si="4"/>
        <v>0</v>
      </c>
      <c r="E17" s="8">
        <f t="shared" si="5"/>
        <v>0</v>
      </c>
      <c r="F17" s="8">
        <f t="shared" ref="F17:K17" si="9">(F6-MIN(F$2:F$7))/(MAX(F$2:F$7)-MIN(F$2:F$7))</f>
        <v>0.08</v>
      </c>
      <c r="G17" s="8">
        <f t="shared" si="9"/>
        <v>0.7185430464</v>
      </c>
      <c r="H17" s="8">
        <f t="shared" si="9"/>
        <v>0</v>
      </c>
      <c r="I17" s="8">
        <f t="shared" si="9"/>
        <v>0.2374736593</v>
      </c>
      <c r="J17" s="3">
        <f t="shared" si="9"/>
        <v>0.5245901639</v>
      </c>
      <c r="K17" s="8">
        <f t="shared" si="9"/>
        <v>0.03079416532</v>
      </c>
    </row>
    <row r="18">
      <c r="A18" s="1" t="s">
        <v>23</v>
      </c>
      <c r="B18" s="8">
        <f t="shared" si="2"/>
        <v>0.2728868775</v>
      </c>
      <c r="C18" s="8">
        <f t="shared" si="3"/>
        <v>1</v>
      </c>
      <c r="D18" s="8">
        <f t="shared" si="4"/>
        <v>0.6447368421</v>
      </c>
      <c r="E18" s="8">
        <f t="shared" si="5"/>
        <v>1</v>
      </c>
      <c r="F18" s="8">
        <f t="shared" ref="F18:K18" si="10">(F7-MIN(F$2:F$7))/(MAX(F$2:F$7)-MIN(F$2:F$7))</f>
        <v>0.4</v>
      </c>
      <c r="G18" s="8">
        <f t="shared" si="10"/>
        <v>0.6490066225</v>
      </c>
      <c r="H18" s="8">
        <f t="shared" si="10"/>
        <v>0.2959183673</v>
      </c>
      <c r="I18" s="8">
        <f t="shared" si="10"/>
        <v>0.05604978913</v>
      </c>
      <c r="J18" s="3">
        <f t="shared" si="10"/>
        <v>0</v>
      </c>
      <c r="K18" s="8">
        <f t="shared" si="10"/>
        <v>0.1410048622</v>
      </c>
    </row>
    <row r="20">
      <c r="A20" s="1" t="s">
        <v>29</v>
      </c>
      <c r="B20" s="1" t="s">
        <v>30</v>
      </c>
    </row>
    <row r="21">
      <c r="A21" s="1" t="s">
        <v>17</v>
      </c>
      <c r="B21" s="3">
        <f t="shared" ref="B21:B26" si="11">0.25*B13+0.04*C13+0.12*E13*0.14*F13+0.1*G13+0.08*H13+0.12*I13+0.23*J13+0.07*K13</f>
        <v>0.5076451853</v>
      </c>
    </row>
    <row r="22">
      <c r="A22" s="1" t="s">
        <v>18</v>
      </c>
      <c r="B22" s="3">
        <f t="shared" si="11"/>
        <v>0.5223388437</v>
      </c>
    </row>
    <row r="23">
      <c r="A23" s="1" t="s">
        <v>19</v>
      </c>
      <c r="B23" s="3">
        <f t="shared" si="11"/>
        <v>0.3448305787</v>
      </c>
    </row>
    <row r="24">
      <c r="A24" s="1" t="s">
        <v>20</v>
      </c>
      <c r="B24" s="3">
        <f t="shared" si="11"/>
        <v>0.4125768947</v>
      </c>
    </row>
    <row r="25">
      <c r="A25" s="1" t="s">
        <v>21</v>
      </c>
      <c r="B25" s="3">
        <f t="shared" si="11"/>
        <v>0.49704307</v>
      </c>
    </row>
    <row r="26">
      <c r="A26" s="1" t="s">
        <v>23</v>
      </c>
      <c r="B26" s="3">
        <f t="shared" si="11"/>
        <v>0.2201121661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9" t="s">
        <v>31</v>
      </c>
      <c r="C1" s="9" t="s">
        <v>32</v>
      </c>
      <c r="D1" s="9" t="s">
        <v>46</v>
      </c>
      <c r="E1" s="9" t="s">
        <v>40</v>
      </c>
      <c r="F1" s="9" t="s">
        <v>35</v>
      </c>
      <c r="G1" s="9" t="s">
        <v>47</v>
      </c>
      <c r="H1" s="9" t="s">
        <v>42</v>
      </c>
      <c r="I1" s="9" t="s">
        <v>43</v>
      </c>
      <c r="J1" s="9" t="s">
        <v>33</v>
      </c>
      <c r="K1" s="9" t="s">
        <v>44</v>
      </c>
    </row>
    <row r="2">
      <c r="A2" s="9" t="s">
        <v>17</v>
      </c>
      <c r="B2" s="10">
        <v>0.35</v>
      </c>
      <c r="C2" s="10">
        <v>0.43</v>
      </c>
      <c r="D2" s="10">
        <v>0.547</v>
      </c>
      <c r="E2" s="11">
        <v>0.18</v>
      </c>
      <c r="F2" s="10">
        <v>23.0</v>
      </c>
      <c r="G2" s="10">
        <v>246.0</v>
      </c>
      <c r="H2" s="10">
        <v>37.7</v>
      </c>
      <c r="I2" s="10">
        <v>0.533</v>
      </c>
      <c r="J2" s="10">
        <v>80.7</v>
      </c>
      <c r="K2" s="10">
        <v>69.2</v>
      </c>
    </row>
    <row r="3">
      <c r="A3" s="9" t="s">
        <v>18</v>
      </c>
      <c r="B3" s="10">
        <v>0.63</v>
      </c>
      <c r="C3" s="10">
        <v>0.46</v>
      </c>
      <c r="D3" s="10">
        <v>0.5022</v>
      </c>
      <c r="E3" s="11">
        <v>0.171</v>
      </c>
      <c r="F3" s="10">
        <v>44.0</v>
      </c>
      <c r="G3" s="10">
        <v>169.0</v>
      </c>
      <c r="H3" s="10">
        <v>31.7</v>
      </c>
      <c r="I3" s="10">
        <v>0.383</v>
      </c>
      <c r="J3" s="10">
        <v>82.1</v>
      </c>
      <c r="K3" s="10">
        <v>55.5</v>
      </c>
    </row>
    <row r="4">
      <c r="A4" s="9" t="s">
        <v>19</v>
      </c>
      <c r="B4" s="10">
        <v>0.55</v>
      </c>
      <c r="C4" s="10">
        <v>0.39</v>
      </c>
      <c r="D4" s="10">
        <v>0.5335</v>
      </c>
      <c r="E4" s="11">
        <v>0.171</v>
      </c>
      <c r="F4" s="10">
        <v>35.0</v>
      </c>
      <c r="G4" s="10">
        <v>418.0</v>
      </c>
      <c r="H4" s="10">
        <v>32.4</v>
      </c>
      <c r="I4" s="10">
        <v>0.312</v>
      </c>
      <c r="J4" s="10">
        <v>77.8</v>
      </c>
      <c r="K4" s="10">
        <v>27.5</v>
      </c>
    </row>
    <row r="5">
      <c r="A5" s="9" t="s">
        <v>20</v>
      </c>
      <c r="B5" s="10">
        <v>0.83</v>
      </c>
      <c r="C5" s="10">
        <v>0.2</v>
      </c>
      <c r="D5" s="10">
        <v>0.486</v>
      </c>
      <c r="E5" s="11">
        <v>0.194</v>
      </c>
      <c r="F5" s="10">
        <v>19.0</v>
      </c>
      <c r="G5" s="10">
        <v>471.0</v>
      </c>
      <c r="H5" s="10">
        <v>30.7</v>
      </c>
      <c r="I5" s="10">
        <v>0.241</v>
      </c>
      <c r="J5" s="10">
        <v>78.9</v>
      </c>
      <c r="K5" s="10">
        <v>7.5</v>
      </c>
    </row>
    <row r="6">
      <c r="A6" s="9" t="s">
        <v>21</v>
      </c>
      <c r="B6" s="10">
        <v>1.01</v>
      </c>
      <c r="C6" s="10">
        <v>0.36</v>
      </c>
      <c r="D6" s="10">
        <v>0.471</v>
      </c>
      <c r="E6" s="11">
        <v>0.149</v>
      </c>
      <c r="F6" s="10">
        <v>21.0</v>
      </c>
      <c r="G6" s="10">
        <v>386.0</v>
      </c>
      <c r="H6" s="10">
        <v>27.9</v>
      </c>
      <c r="I6" s="10">
        <v>0.31</v>
      </c>
      <c r="J6" s="10">
        <v>79.2</v>
      </c>
      <c r="K6" s="10">
        <v>9.4</v>
      </c>
    </row>
    <row r="7">
      <c r="A7" s="9" t="s">
        <v>23</v>
      </c>
      <c r="B7" s="10">
        <v>0.53</v>
      </c>
      <c r="C7" s="10">
        <v>0.47</v>
      </c>
      <c r="D7" s="10">
        <v>0.52</v>
      </c>
      <c r="E7" s="11">
        <v>0.228</v>
      </c>
      <c r="F7" s="10">
        <v>29.0</v>
      </c>
      <c r="G7" s="10">
        <v>365.0</v>
      </c>
      <c r="H7" s="10">
        <v>30.8</v>
      </c>
      <c r="I7" s="10">
        <v>0.257</v>
      </c>
      <c r="J7" s="10">
        <v>76.0</v>
      </c>
      <c r="K7" s="10">
        <v>16.2</v>
      </c>
    </row>
    <row r="8">
      <c r="A8" s="9" t="s">
        <v>48</v>
      </c>
      <c r="B8" s="10">
        <v>1.5</v>
      </c>
      <c r="C8" s="10">
        <v>1.0</v>
      </c>
      <c r="D8" s="10">
        <v>0.6</v>
      </c>
      <c r="E8" s="11">
        <v>0.35</v>
      </c>
      <c r="F8" s="10">
        <v>60.0</v>
      </c>
      <c r="G8" s="10">
        <v>500.0</v>
      </c>
      <c r="H8" s="10">
        <v>50.0</v>
      </c>
      <c r="I8" s="10">
        <v>0.6</v>
      </c>
      <c r="J8" s="10">
        <v>90.0</v>
      </c>
      <c r="K8" s="10">
        <v>80.0</v>
      </c>
    </row>
    <row r="9">
      <c r="A9" s="9" t="s">
        <v>49</v>
      </c>
      <c r="B9" s="10">
        <v>0.0</v>
      </c>
      <c r="C9" s="10">
        <v>0.0</v>
      </c>
      <c r="D9" s="10">
        <v>0.4</v>
      </c>
      <c r="E9" s="11">
        <v>0.0</v>
      </c>
      <c r="F9" s="10">
        <v>0.0</v>
      </c>
      <c r="G9" s="10">
        <v>100.0</v>
      </c>
      <c r="H9" s="10">
        <v>20.0</v>
      </c>
      <c r="I9" s="10">
        <v>0.15</v>
      </c>
      <c r="J9" s="10">
        <v>70.0</v>
      </c>
      <c r="K9" s="10">
        <v>0.0</v>
      </c>
    </row>
    <row r="10">
      <c r="A10" s="9" t="s">
        <v>50</v>
      </c>
      <c r="B10" s="10">
        <v>1.0</v>
      </c>
      <c r="C10" s="10">
        <v>-1.0</v>
      </c>
      <c r="D10" s="10">
        <v>-1.0</v>
      </c>
      <c r="E10" s="10">
        <v>-1.0</v>
      </c>
      <c r="F10" s="10">
        <v>1.0</v>
      </c>
      <c r="G10" s="10">
        <v>-1.0</v>
      </c>
      <c r="H10" s="10">
        <v>-1.0</v>
      </c>
      <c r="I10" s="10">
        <v>-1.0</v>
      </c>
      <c r="J10" s="10">
        <v>1.0</v>
      </c>
      <c r="K10" s="10">
        <v>1.0</v>
      </c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>
      <c r="A12" s="9" t="s">
        <v>17</v>
      </c>
      <c r="B12" s="13">
        <f t="shared" ref="B12:K12" si="1">((B2-B$9)/(B$8-B$9))*B$10 - (B$10-1)/2</f>
        <v>0.2333333333</v>
      </c>
      <c r="C12" s="13">
        <f t="shared" si="1"/>
        <v>0.57</v>
      </c>
      <c r="D12" s="13">
        <f t="shared" si="1"/>
        <v>0.265</v>
      </c>
      <c r="E12" s="13">
        <f t="shared" si="1"/>
        <v>0.4857142857</v>
      </c>
      <c r="F12" s="13">
        <f t="shared" si="1"/>
        <v>0.3833333333</v>
      </c>
      <c r="G12" s="13">
        <f t="shared" si="1"/>
        <v>0.635</v>
      </c>
      <c r="H12" s="13">
        <f t="shared" si="1"/>
        <v>0.41</v>
      </c>
      <c r="I12" s="13">
        <f t="shared" si="1"/>
        <v>0.1488888889</v>
      </c>
      <c r="J12" s="13">
        <f t="shared" si="1"/>
        <v>0.535</v>
      </c>
      <c r="K12" s="13">
        <f t="shared" si="1"/>
        <v>0.865</v>
      </c>
    </row>
    <row r="13">
      <c r="A13" s="9" t="s">
        <v>18</v>
      </c>
      <c r="B13" s="13">
        <f t="shared" ref="B13:K13" si="2">((B3-B$9)/(B$8-B$9))*B$10 - (B$10-1)/2</f>
        <v>0.42</v>
      </c>
      <c r="C13" s="13">
        <f t="shared" si="2"/>
        <v>0.54</v>
      </c>
      <c r="D13" s="13">
        <f t="shared" si="2"/>
        <v>0.489</v>
      </c>
      <c r="E13" s="13">
        <f t="shared" si="2"/>
        <v>0.5114285714</v>
      </c>
      <c r="F13" s="13">
        <f t="shared" si="2"/>
        <v>0.7333333333</v>
      </c>
      <c r="G13" s="13">
        <f t="shared" si="2"/>
        <v>0.8275</v>
      </c>
      <c r="H13" s="13">
        <f t="shared" si="2"/>
        <v>0.61</v>
      </c>
      <c r="I13" s="13">
        <f t="shared" si="2"/>
        <v>0.4822222222</v>
      </c>
      <c r="J13" s="13">
        <f t="shared" si="2"/>
        <v>0.605</v>
      </c>
      <c r="K13" s="13">
        <f t="shared" si="2"/>
        <v>0.69375</v>
      </c>
    </row>
    <row r="14">
      <c r="A14" s="9" t="s">
        <v>19</v>
      </c>
      <c r="B14" s="13">
        <f t="shared" ref="B14:K14" si="3">((B4-B$9)/(B$8-B$9))*B$10 - (B$10-1)/2</f>
        <v>0.3666666667</v>
      </c>
      <c r="C14" s="13">
        <f t="shared" si="3"/>
        <v>0.61</v>
      </c>
      <c r="D14" s="13">
        <f t="shared" si="3"/>
        <v>0.3325</v>
      </c>
      <c r="E14" s="13">
        <f t="shared" si="3"/>
        <v>0.5114285714</v>
      </c>
      <c r="F14" s="13">
        <f t="shared" si="3"/>
        <v>0.5833333333</v>
      </c>
      <c r="G14" s="13">
        <f t="shared" si="3"/>
        <v>0.205</v>
      </c>
      <c r="H14" s="13">
        <f t="shared" si="3"/>
        <v>0.5866666667</v>
      </c>
      <c r="I14" s="13">
        <f t="shared" si="3"/>
        <v>0.64</v>
      </c>
      <c r="J14" s="13">
        <f t="shared" si="3"/>
        <v>0.39</v>
      </c>
      <c r="K14" s="13">
        <f t="shared" si="3"/>
        <v>0.34375</v>
      </c>
    </row>
    <row r="15">
      <c r="A15" s="9" t="s">
        <v>20</v>
      </c>
      <c r="B15" s="13">
        <f t="shared" ref="B15:K15" si="4">((B5-B$9)/(B$8-B$9))*B$10 - (B$10-1)/2</f>
        <v>0.5533333333</v>
      </c>
      <c r="C15" s="13">
        <f t="shared" si="4"/>
        <v>0.8</v>
      </c>
      <c r="D15" s="13">
        <f t="shared" si="4"/>
        <v>0.57</v>
      </c>
      <c r="E15" s="13">
        <f t="shared" si="4"/>
        <v>0.4457142857</v>
      </c>
      <c r="F15" s="13">
        <f t="shared" si="4"/>
        <v>0.3166666667</v>
      </c>
      <c r="G15" s="13">
        <f t="shared" si="4"/>
        <v>0.0725</v>
      </c>
      <c r="H15" s="13">
        <f t="shared" si="4"/>
        <v>0.6433333333</v>
      </c>
      <c r="I15" s="13">
        <f t="shared" si="4"/>
        <v>0.7977777778</v>
      </c>
      <c r="J15" s="13">
        <f t="shared" si="4"/>
        <v>0.445</v>
      </c>
      <c r="K15" s="13">
        <f t="shared" si="4"/>
        <v>0.09375</v>
      </c>
    </row>
    <row r="16">
      <c r="A16" s="9" t="s">
        <v>21</v>
      </c>
      <c r="B16" s="13">
        <f t="shared" ref="B16:K16" si="5">((B6-B$9)/(B$8-B$9))*B$10 - (B$10-1)/2</f>
        <v>0.6733333333</v>
      </c>
      <c r="C16" s="13">
        <f t="shared" si="5"/>
        <v>0.64</v>
      </c>
      <c r="D16" s="13">
        <f t="shared" si="5"/>
        <v>0.645</v>
      </c>
      <c r="E16" s="13">
        <f t="shared" si="5"/>
        <v>0.5742857143</v>
      </c>
      <c r="F16" s="13">
        <f t="shared" si="5"/>
        <v>0.35</v>
      </c>
      <c r="G16" s="13">
        <f t="shared" si="5"/>
        <v>0.285</v>
      </c>
      <c r="H16" s="13">
        <f t="shared" si="5"/>
        <v>0.7366666667</v>
      </c>
      <c r="I16" s="13">
        <f t="shared" si="5"/>
        <v>0.6444444444</v>
      </c>
      <c r="J16" s="13">
        <f t="shared" si="5"/>
        <v>0.46</v>
      </c>
      <c r="K16" s="13">
        <f t="shared" si="5"/>
        <v>0.1175</v>
      </c>
    </row>
    <row r="17">
      <c r="A17" s="9" t="s">
        <v>23</v>
      </c>
      <c r="B17" s="13">
        <f t="shared" ref="B17:K17" si="6">((B7-B$9)/(B$8-B$9))*B$10 - (B$10-1)/2</f>
        <v>0.3533333333</v>
      </c>
      <c r="C17" s="13">
        <f t="shared" si="6"/>
        <v>0.53</v>
      </c>
      <c r="D17" s="13">
        <f t="shared" si="6"/>
        <v>0.4</v>
      </c>
      <c r="E17" s="13">
        <f t="shared" si="6"/>
        <v>0.3485714286</v>
      </c>
      <c r="F17" s="13">
        <f t="shared" si="6"/>
        <v>0.4833333333</v>
      </c>
      <c r="G17" s="13">
        <f t="shared" si="6"/>
        <v>0.3375</v>
      </c>
      <c r="H17" s="13">
        <f t="shared" si="6"/>
        <v>0.64</v>
      </c>
      <c r="I17" s="13">
        <f t="shared" si="6"/>
        <v>0.7622222222</v>
      </c>
      <c r="J17" s="13">
        <f t="shared" si="6"/>
        <v>0.3</v>
      </c>
      <c r="K17" s="13">
        <f t="shared" si="6"/>
        <v>0.2025</v>
      </c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>
      <c r="A19" s="9" t="s">
        <v>17</v>
      </c>
      <c r="B19" s="14">
        <f t="shared" ref="B19:B24" si="7">0.1*B12+0.04*C12+0.06*D12+0.06*E12+0.14*F12+0.1*G12+0.08*H12+0.12*I12+0.23*J12+0.07*K12</f>
        <v>0.4426095238</v>
      </c>
      <c r="C19" s="12"/>
      <c r="D19" s="12"/>
      <c r="E19" s="12"/>
      <c r="F19" s="12"/>
      <c r="G19" s="12"/>
      <c r="H19" s="12"/>
      <c r="I19" s="12"/>
      <c r="J19" s="12"/>
      <c r="K19" s="12"/>
    </row>
    <row r="20">
      <c r="A20" s="9" t="s">
        <v>18</v>
      </c>
      <c r="B20" s="14">
        <f t="shared" si="7"/>
        <v>0.6034215476</v>
      </c>
      <c r="C20" s="12"/>
      <c r="D20" s="12"/>
      <c r="E20" s="12"/>
      <c r="F20" s="12"/>
      <c r="G20" s="12"/>
      <c r="H20" s="12"/>
      <c r="I20" s="12"/>
      <c r="J20" s="12"/>
      <c r="K20" s="12"/>
    </row>
    <row r="21">
      <c r="A21" s="9" t="s">
        <v>19</v>
      </c>
      <c r="B21" s="14">
        <f t="shared" si="7"/>
        <v>0.451364881</v>
      </c>
      <c r="C21" s="12"/>
      <c r="D21" s="12"/>
      <c r="E21" s="12"/>
      <c r="F21" s="12"/>
      <c r="G21" s="12"/>
      <c r="H21" s="12"/>
      <c r="I21" s="12"/>
      <c r="J21" s="12"/>
      <c r="K21" s="12"/>
    </row>
    <row r="22">
      <c r="A22" s="9" t="s">
        <v>20</v>
      </c>
      <c r="B22" s="14">
        <f t="shared" si="7"/>
        <v>0.4559720238</v>
      </c>
      <c r="C22" s="12"/>
      <c r="D22" s="12"/>
      <c r="E22" s="12"/>
      <c r="F22" s="12"/>
      <c r="G22" s="12"/>
      <c r="H22" s="12"/>
      <c r="I22" s="12"/>
      <c r="J22" s="12"/>
      <c r="K22" s="12"/>
    </row>
    <row r="23">
      <c r="A23" s="9" t="s">
        <v>21</v>
      </c>
      <c r="B23" s="14">
        <f t="shared" si="7"/>
        <v>0.4938821429</v>
      </c>
      <c r="C23" s="12"/>
      <c r="D23" s="12"/>
      <c r="E23" s="12"/>
      <c r="F23" s="12"/>
      <c r="G23" s="12"/>
      <c r="H23" s="12"/>
      <c r="I23" s="12"/>
      <c r="J23" s="12"/>
      <c r="K23" s="12"/>
    </row>
    <row r="24">
      <c r="A24" s="9" t="s">
        <v>23</v>
      </c>
      <c r="B24" s="14">
        <f t="shared" si="7"/>
        <v>0.4287059524</v>
      </c>
      <c r="C24" s="12"/>
      <c r="D24" s="12"/>
      <c r="E24" s="12"/>
      <c r="F24" s="12"/>
      <c r="G24" s="12"/>
      <c r="H24" s="12"/>
      <c r="I24" s="12"/>
      <c r="J24" s="12"/>
      <c r="K24" s="12"/>
    </row>
    <row r="31">
      <c r="A31" s="15"/>
      <c r="B31" s="15"/>
      <c r="C31" s="15"/>
      <c r="D31" s="15"/>
      <c r="E31" s="15"/>
      <c r="F31" s="15"/>
    </row>
    <row r="32">
      <c r="A32" s="15"/>
      <c r="B32" s="16"/>
      <c r="C32" s="15"/>
      <c r="D32" s="16"/>
      <c r="E32" s="15"/>
      <c r="F32" s="17"/>
    </row>
    <row r="33">
      <c r="A33" s="15"/>
      <c r="B33" s="16"/>
      <c r="C33" s="15"/>
      <c r="D33" s="16"/>
      <c r="E33" s="15"/>
      <c r="F33" s="17"/>
    </row>
    <row r="34">
      <c r="A34" s="15"/>
      <c r="B34" s="16"/>
      <c r="C34" s="15"/>
      <c r="D34" s="16"/>
      <c r="E34" s="15"/>
      <c r="F34" s="17"/>
    </row>
    <row r="35">
      <c r="A35" s="15"/>
      <c r="B35" s="16"/>
      <c r="C35" s="15"/>
      <c r="D35" s="16"/>
      <c r="E35" s="15"/>
      <c r="F35" s="17"/>
    </row>
    <row r="36">
      <c r="A36" s="15"/>
      <c r="B36" s="16"/>
      <c r="C36" s="15"/>
      <c r="D36" s="16"/>
      <c r="E36" s="15"/>
      <c r="F36" s="16"/>
    </row>
  </sheetData>
  <conditionalFormatting sqref="B12:K17">
    <cfRule type="colorScale" priority="1">
      <colorScale>
        <cfvo type="min"/>
        <cfvo type="max"/>
        <color rgb="FFF99EA1"/>
        <color rgb="FF63BE7B"/>
      </colorScale>
    </cfRule>
  </conditionalFormatting>
  <conditionalFormatting sqref="B19:B24">
    <cfRule type="colorScale" priority="2">
      <colorScale>
        <cfvo type="min"/>
        <cfvo type="max"/>
        <color rgb="FFF99EA1"/>
        <color rgb="FF63BE7B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 t="s">
        <v>41</v>
      </c>
      <c r="C1" s="18" t="s">
        <v>51</v>
      </c>
      <c r="D1" s="19" t="s">
        <v>43</v>
      </c>
      <c r="I1" s="1"/>
      <c r="J1" s="1"/>
      <c r="K1" s="1"/>
      <c r="L1" s="1"/>
    </row>
    <row r="2">
      <c r="B2" s="20" t="s">
        <v>52</v>
      </c>
      <c r="C2" s="20" t="s">
        <v>53</v>
      </c>
      <c r="D2" s="20" t="s">
        <v>54</v>
      </c>
      <c r="E2" s="20" t="s">
        <v>55</v>
      </c>
      <c r="F2" s="20" t="s">
        <v>56</v>
      </c>
      <c r="G2" s="20" t="s">
        <v>57</v>
      </c>
      <c r="I2" s="1" t="s">
        <v>58</v>
      </c>
      <c r="J2" s="1" t="s">
        <v>59</v>
      </c>
      <c r="K2" s="1" t="s">
        <v>60</v>
      </c>
      <c r="L2" s="1" t="s">
        <v>61</v>
      </c>
    </row>
    <row r="3">
      <c r="A3" s="1" t="s">
        <v>17</v>
      </c>
      <c r="B3" s="21">
        <v>246.0</v>
      </c>
      <c r="C3" s="21">
        <v>37.7</v>
      </c>
      <c r="D3" s="22">
        <v>3780.0</v>
      </c>
      <c r="E3" s="23">
        <f t="shared" ref="E3:E8" si="1">D3*12</f>
        <v>45360</v>
      </c>
      <c r="F3" s="22">
        <v>85136.0</v>
      </c>
      <c r="G3" s="24">
        <f t="shared" ref="G3:G8" si="2">E3/F3</f>
        <v>0.5327945875</v>
      </c>
      <c r="I3" s="25" t="str">
        <f>B2</f>
        <v>Carbon Intensity of Grid (gCO2eq/kWh)</v>
      </c>
      <c r="J3" s="26" t="s">
        <v>62</v>
      </c>
      <c r="K3" s="20" t="s">
        <v>63</v>
      </c>
    </row>
    <row r="4">
      <c r="A4" s="1" t="s">
        <v>18</v>
      </c>
      <c r="B4" s="21">
        <v>169.0</v>
      </c>
      <c r="C4" s="21">
        <v>31.7</v>
      </c>
      <c r="D4" s="22">
        <v>2420.0</v>
      </c>
      <c r="E4" s="23">
        <f t="shared" si="1"/>
        <v>29040</v>
      </c>
      <c r="F4" s="22">
        <v>75821.0</v>
      </c>
      <c r="G4" s="24">
        <f t="shared" si="2"/>
        <v>0.3830073462</v>
      </c>
      <c r="I4" s="25" t="str">
        <f>C2</f>
        <v>Travel Time (min)</v>
      </c>
      <c r="J4" s="26" t="s">
        <v>64</v>
      </c>
      <c r="K4" s="20" t="s">
        <v>65</v>
      </c>
    </row>
    <row r="5">
      <c r="A5" s="1" t="s">
        <v>19</v>
      </c>
      <c r="B5" s="27">
        <f>(365+471)/2</f>
        <v>418</v>
      </c>
      <c r="C5" s="21">
        <v>32.4</v>
      </c>
      <c r="D5" s="22">
        <v>1870.0</v>
      </c>
      <c r="E5" s="23">
        <f t="shared" si="1"/>
        <v>22440</v>
      </c>
      <c r="F5" s="22">
        <v>71992.0</v>
      </c>
      <c r="G5" s="24">
        <f t="shared" si="2"/>
        <v>0.3117013001</v>
      </c>
      <c r="I5" s="25" t="str">
        <f>D2</f>
        <v>Monthly Rent, 1-bedroom apartment ($)</v>
      </c>
      <c r="J5" s="26" t="s">
        <v>66</v>
      </c>
      <c r="K5" s="20" t="s">
        <v>67</v>
      </c>
      <c r="L5" s="1" t="s">
        <v>68</v>
      </c>
    </row>
    <row r="6">
      <c r="A6" s="1" t="s">
        <v>20</v>
      </c>
      <c r="B6" s="21">
        <v>471.0</v>
      </c>
      <c r="C6" s="21">
        <v>30.7</v>
      </c>
      <c r="D6" s="22">
        <v>1300.0</v>
      </c>
      <c r="E6" s="23">
        <f t="shared" si="1"/>
        <v>15600</v>
      </c>
      <c r="F6" s="22">
        <v>64837.0</v>
      </c>
      <c r="G6" s="24">
        <f t="shared" si="2"/>
        <v>0.2406033592</v>
      </c>
      <c r="I6" s="25" t="str">
        <f>F2</f>
        <v>Annual Per Capita Income ($)</v>
      </c>
      <c r="J6" s="26" t="s">
        <v>69</v>
      </c>
      <c r="K6" s="20" t="s">
        <v>70</v>
      </c>
    </row>
    <row r="7">
      <c r="A7" s="1" t="s">
        <v>21</v>
      </c>
      <c r="B7" s="21">
        <v>386.0</v>
      </c>
      <c r="C7" s="21">
        <v>27.9</v>
      </c>
      <c r="D7" s="22">
        <v>1390.0</v>
      </c>
      <c r="E7" s="23">
        <f t="shared" si="1"/>
        <v>16680</v>
      </c>
      <c r="F7" s="22">
        <v>53808.0</v>
      </c>
      <c r="G7" s="24">
        <f t="shared" si="2"/>
        <v>0.3099910794</v>
      </c>
      <c r="I7" s="25"/>
      <c r="J7" s="25"/>
    </row>
    <row r="8">
      <c r="A8" s="1" t="s">
        <v>23</v>
      </c>
      <c r="B8" s="21">
        <v>365.0</v>
      </c>
      <c r="C8" s="21">
        <v>30.8</v>
      </c>
      <c r="D8" s="22">
        <v>1550.0</v>
      </c>
      <c r="E8" s="23">
        <f t="shared" si="1"/>
        <v>18600</v>
      </c>
      <c r="F8" s="22">
        <v>72379.0</v>
      </c>
      <c r="G8" s="24">
        <f t="shared" si="2"/>
        <v>0.2569806159</v>
      </c>
      <c r="I8" s="25"/>
    </row>
    <row r="9">
      <c r="I9" s="25"/>
    </row>
    <row r="10">
      <c r="I10" s="25"/>
    </row>
    <row r="12">
      <c r="B12" s="28" t="s">
        <v>71</v>
      </c>
    </row>
  </sheetData>
  <mergeCells count="1">
    <mergeCell ref="D1:G1"/>
  </mergeCells>
  <hyperlinks>
    <hyperlink r:id="rId1" ref="J3"/>
    <hyperlink r:id="rId2" ref="J4"/>
    <hyperlink r:id="rId3" ref="J5"/>
    <hyperlink r:id="rId4" location="eyJhcHBpZCI6NzAsInN0ZXBzIjpbMSwyNCwyOSwyNSwzMSwyNiwyNywzMF0sImRhdGEiOltbIlRhYmxlSWQiLCIyMCJdLFsiQ2xhc3NpZmljYXRpb24iLCJOb24tSW5kdXN0cnkiXSxbIk1ham9yX0FyZWEiLCI1Il0sWyJTdGF0ZSIsWyI1Il1dLFsiQXJlYSIsWyJYWCJdXSxbIlN0YXRpc3RpYyIsWyIzIl1dLFsiVW5pdF9vZl9tZWFzdXJlIiwiTGV2ZWxzIl0sWyJZZWFyIixbIjIwMjEiXV0sWyJZZWFyQmVnaW4iLCItMSJdLFsiWWVhcl9FbmQiLCItMSJdXX0=" ref="J6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88"/>
    <col customWidth="1" min="3" max="3" width="21.13"/>
    <col customWidth="1" min="4" max="4" width="15.13"/>
  </cols>
  <sheetData>
    <row r="1">
      <c r="B1" s="29" t="s">
        <v>72</v>
      </c>
      <c r="C1" s="29" t="s">
        <v>73</v>
      </c>
      <c r="D1" s="30" t="s">
        <v>74</v>
      </c>
      <c r="E1" s="29" t="s">
        <v>75</v>
      </c>
      <c r="F1" s="31" t="s">
        <v>76</v>
      </c>
    </row>
    <row r="2">
      <c r="A2" s="1" t="s">
        <v>17</v>
      </c>
      <c r="B2" s="32">
        <f>39.6%</f>
        <v>0.396</v>
      </c>
      <c r="C2" s="32">
        <f>83.2%</f>
        <v>0.832</v>
      </c>
      <c r="D2" s="33">
        <v>24040.0</v>
      </c>
      <c r="E2" s="4">
        <f t="shared" ref="E2:E7" si="1">B2/D2*100000</f>
        <v>1.647254576</v>
      </c>
      <c r="F2" s="34">
        <f t="shared" ref="F2:F7" si="2">C2/D2*10000</f>
        <v>0.3460898502</v>
      </c>
    </row>
    <row r="3">
      <c r="A3" s="1" t="s">
        <v>18</v>
      </c>
      <c r="B3" s="32">
        <f>36.2%</f>
        <v>0.362</v>
      </c>
      <c r="C3" s="35">
        <v>0.784</v>
      </c>
      <c r="D3" s="33">
        <v>12498.0</v>
      </c>
      <c r="E3" s="4">
        <f t="shared" si="1"/>
        <v>2.896463434</v>
      </c>
      <c r="F3" s="34">
        <f t="shared" si="2"/>
        <v>0.6273003681</v>
      </c>
    </row>
    <row r="4">
      <c r="A4" s="1" t="s">
        <v>19</v>
      </c>
      <c r="B4" s="32">
        <f>41.7%</f>
        <v>0.417</v>
      </c>
      <c r="C4" s="35">
        <v>0.863</v>
      </c>
      <c r="D4" s="36">
        <v>15741.0</v>
      </c>
      <c r="E4" s="4">
        <f t="shared" si="1"/>
        <v>2.649132838</v>
      </c>
      <c r="F4" s="34">
        <f t="shared" si="2"/>
        <v>0.5482497935</v>
      </c>
    </row>
    <row r="5">
      <c r="A5" s="1" t="s">
        <v>20</v>
      </c>
      <c r="B5" s="32">
        <f>34.7%</f>
        <v>0.347</v>
      </c>
      <c r="C5" s="35">
        <v>0.795</v>
      </c>
      <c r="D5" s="33">
        <v>9606.0</v>
      </c>
      <c r="E5" s="4">
        <f t="shared" si="1"/>
        <v>3.61232563</v>
      </c>
      <c r="F5" s="34">
        <f t="shared" si="2"/>
        <v>0.8276077452</v>
      </c>
    </row>
    <row r="6">
      <c r="A6" s="1" t="s">
        <v>21</v>
      </c>
      <c r="B6" s="32">
        <f>30.6%</f>
        <v>0.306</v>
      </c>
      <c r="C6" s="35">
        <v>0.835</v>
      </c>
      <c r="D6" s="33">
        <v>8239.0</v>
      </c>
      <c r="E6" s="4">
        <f t="shared" si="1"/>
        <v>3.714042966</v>
      </c>
      <c r="F6" s="34">
        <f t="shared" si="2"/>
        <v>1.013472509</v>
      </c>
    </row>
    <row r="7">
      <c r="A7" s="1" t="s">
        <v>23</v>
      </c>
      <c r="B7" s="32">
        <f>32.5%</f>
        <v>0.325</v>
      </c>
      <c r="C7" s="35">
        <v>0.866</v>
      </c>
      <c r="D7" s="33">
        <v>16395.0</v>
      </c>
      <c r="E7" s="4">
        <f t="shared" si="1"/>
        <v>1.98231168</v>
      </c>
      <c r="F7" s="34">
        <f t="shared" si="2"/>
        <v>0.5282098201</v>
      </c>
    </row>
    <row r="8">
      <c r="F8" s="37"/>
    </row>
    <row r="9">
      <c r="C9" s="38" t="s">
        <v>77</v>
      </c>
      <c r="D9" s="2" t="s">
        <v>78</v>
      </c>
    </row>
    <row r="12">
      <c r="C12" s="39"/>
    </row>
    <row r="15">
      <c r="A15" s="38" t="s">
        <v>79</v>
      </c>
    </row>
  </sheetData>
  <hyperlinks>
    <hyperlink r:id="rId1" ref="C9"/>
    <hyperlink r:id="rId2" ref="D9"/>
    <hyperlink r:id="rId3" ref="A15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24.88"/>
    <col customWidth="1" min="5" max="5" width="21.13"/>
  </cols>
  <sheetData>
    <row r="1">
      <c r="B1" s="40" t="s">
        <v>80</v>
      </c>
      <c r="C1" s="41" t="s">
        <v>81</v>
      </c>
      <c r="D1" s="41" t="s">
        <v>82</v>
      </c>
      <c r="E1" s="42" t="s">
        <v>83</v>
      </c>
      <c r="F1" s="41" t="s">
        <v>84</v>
      </c>
      <c r="G1" s="41" t="s">
        <v>85</v>
      </c>
      <c r="H1" s="41" t="s">
        <v>86</v>
      </c>
      <c r="I1" s="41" t="s">
        <v>87</v>
      </c>
      <c r="J1" s="41" t="s">
        <v>88</v>
      </c>
      <c r="K1" s="41" t="s">
        <v>89</v>
      </c>
      <c r="L1" s="41" t="s">
        <v>90</v>
      </c>
      <c r="M1" s="41" t="s">
        <v>91</v>
      </c>
    </row>
    <row r="2">
      <c r="A2" s="1" t="s">
        <v>17</v>
      </c>
      <c r="B2" s="43">
        <v>0.43</v>
      </c>
      <c r="C2" s="44">
        <v>8379043.0</v>
      </c>
      <c r="D2" s="45">
        <f t="shared" ref="D2:M2" si="1">D12/$C$2</f>
        <v>0.005707215013</v>
      </c>
      <c r="E2" s="45">
        <f t="shared" si="1"/>
        <v>0.00003807117352</v>
      </c>
      <c r="F2" s="45">
        <f t="shared" si="1"/>
        <v>0.0003305866792</v>
      </c>
      <c r="G2" s="45">
        <f t="shared" si="1"/>
        <v>0.001598750597</v>
      </c>
      <c r="H2" s="45">
        <f t="shared" si="1"/>
        <v>0.003739806563</v>
      </c>
      <c r="I2" s="45">
        <f t="shared" si="1"/>
        <v>0.01459581959</v>
      </c>
      <c r="J2" s="45">
        <f t="shared" si="1"/>
        <v>0.001175074528</v>
      </c>
      <c r="K2" s="45">
        <f t="shared" si="1"/>
        <v>0.01276171992</v>
      </c>
      <c r="L2" s="45">
        <f t="shared" si="1"/>
        <v>0.0006590251417</v>
      </c>
      <c r="M2" s="45">
        <f t="shared" si="1"/>
        <v>0</v>
      </c>
    </row>
    <row r="3">
      <c r="A3" s="1" t="s">
        <v>18</v>
      </c>
      <c r="B3" s="43">
        <v>0.46</v>
      </c>
      <c r="C3" s="44">
        <v>4015546.0</v>
      </c>
      <c r="D3" s="45">
        <f t="shared" ref="D3:M3" si="2">D13/$C$3</f>
        <v>0.007321544816</v>
      </c>
      <c r="E3" s="45">
        <f t="shared" si="2"/>
        <v>0.00006425029124</v>
      </c>
      <c r="F3" s="45">
        <f t="shared" si="2"/>
        <v>0.0005662990786</v>
      </c>
      <c r="G3" s="45">
        <f t="shared" si="2"/>
        <v>0.002403658182</v>
      </c>
      <c r="H3" s="45">
        <f t="shared" si="2"/>
        <v>0.004287337264</v>
      </c>
      <c r="I3" s="45">
        <f t="shared" si="2"/>
        <v>0.0238333716</v>
      </c>
      <c r="J3" s="45">
        <f t="shared" si="2"/>
        <v>0.003438884774</v>
      </c>
      <c r="K3" s="45">
        <f t="shared" si="2"/>
        <v>0.01649912615</v>
      </c>
      <c r="L3" s="45">
        <f t="shared" si="2"/>
        <v>0.003895360681</v>
      </c>
      <c r="M3" s="45">
        <f t="shared" si="2"/>
        <v>0.0004163817324</v>
      </c>
    </row>
    <row r="4">
      <c r="A4" s="1" t="s">
        <v>19</v>
      </c>
      <c r="B4" s="43">
        <v>0.385</v>
      </c>
      <c r="C4" s="44">
        <v>2707064.0</v>
      </c>
      <c r="D4" s="45">
        <f t="shared" ref="D4:M4" si="3">D14/$C$4</f>
        <v>0.009431620383</v>
      </c>
      <c r="E4" s="45">
        <f t="shared" si="3"/>
        <v>0.000181746719</v>
      </c>
      <c r="F4" s="45">
        <f t="shared" si="3"/>
        <v>0.0006505202685</v>
      </c>
      <c r="G4" s="45">
        <f t="shared" si="3"/>
        <v>0.002948951336</v>
      </c>
      <c r="H4" s="45">
        <f t="shared" si="3"/>
        <v>0.005650402059</v>
      </c>
      <c r="I4" s="45">
        <f t="shared" si="3"/>
        <v>0.02982640972</v>
      </c>
      <c r="J4" s="45">
        <f t="shared" si="3"/>
        <v>0.003538150557</v>
      </c>
      <c r="K4" s="45">
        <f t="shared" si="3"/>
        <v>0.02293370234</v>
      </c>
      <c r="L4" s="45">
        <f t="shared" si="3"/>
        <v>0.003354556819</v>
      </c>
      <c r="M4" s="45">
        <f t="shared" si="3"/>
        <v>0.0001536720225</v>
      </c>
    </row>
    <row r="5">
      <c r="A5" s="1" t="s">
        <v>20</v>
      </c>
      <c r="B5" s="43">
        <v>0.203</v>
      </c>
      <c r="C5" s="44">
        <v>2355606.0</v>
      </c>
      <c r="D5" s="45">
        <f t="shared" ref="D5:M5" si="4">D15/$C$5</f>
        <v>0.01072208171</v>
      </c>
      <c r="E5" s="45">
        <f t="shared" si="4"/>
        <v>0.000116742783</v>
      </c>
      <c r="F5" s="45">
        <f t="shared" si="4"/>
        <v>0.0005302244942</v>
      </c>
      <c r="G5" s="45">
        <f t="shared" si="4"/>
        <v>0.003883077221</v>
      </c>
      <c r="H5" s="45">
        <f t="shared" si="4"/>
        <v>0.006192037208</v>
      </c>
      <c r="I5" s="45">
        <f t="shared" si="4"/>
        <v>0.0431948297</v>
      </c>
      <c r="J5" s="45">
        <f t="shared" si="4"/>
        <v>0.007232958313</v>
      </c>
      <c r="K5" s="45">
        <f t="shared" si="4"/>
        <v>0.03040151876</v>
      </c>
      <c r="L5" s="45">
        <f t="shared" si="4"/>
        <v>0.005560352623</v>
      </c>
      <c r="M5" s="45">
        <f t="shared" si="4"/>
        <v>0.0002058918172</v>
      </c>
    </row>
    <row r="6">
      <c r="A6" s="1" t="s">
        <v>21</v>
      </c>
      <c r="B6" s="43">
        <v>0.363</v>
      </c>
      <c r="C6" s="44">
        <v>1688722.0</v>
      </c>
      <c r="D6" s="45">
        <f t="shared" ref="D6:M6" si="5">D16/$C$6</f>
        <v>0.006989309075</v>
      </c>
      <c r="E6" s="45">
        <f t="shared" si="5"/>
        <v>0.00007757345496</v>
      </c>
      <c r="F6" s="45">
        <f t="shared" si="5"/>
        <v>0.0006744745435</v>
      </c>
      <c r="G6" s="45">
        <f t="shared" si="5"/>
        <v>0.001893147599</v>
      </c>
      <c r="H6" s="45">
        <f t="shared" si="5"/>
        <v>0.004344113478</v>
      </c>
      <c r="I6" s="45">
        <f t="shared" si="5"/>
        <v>0.03314577533</v>
      </c>
      <c r="J6" s="45">
        <f t="shared" si="5"/>
        <v>0.005608383144</v>
      </c>
      <c r="K6" s="45">
        <f t="shared" si="5"/>
        <v>0.02334724129</v>
      </c>
      <c r="L6" s="45">
        <f t="shared" si="5"/>
        <v>0.004190150895</v>
      </c>
      <c r="M6" s="45">
        <f t="shared" si="5"/>
        <v>0.0001190249194</v>
      </c>
    </row>
    <row r="7">
      <c r="A7" s="1" t="s">
        <v>23</v>
      </c>
      <c r="B7" s="43">
        <v>0.471</v>
      </c>
      <c r="C7" s="44"/>
      <c r="D7" s="46"/>
      <c r="E7" s="32"/>
      <c r="F7" s="46"/>
      <c r="G7" s="46"/>
      <c r="H7" s="46"/>
      <c r="I7" s="46"/>
      <c r="J7" s="46"/>
      <c r="K7" s="46"/>
      <c r="L7" s="46"/>
      <c r="M7" s="46"/>
    </row>
    <row r="8">
      <c r="B8" s="38" t="s">
        <v>92</v>
      </c>
    </row>
    <row r="10">
      <c r="B10" s="1"/>
      <c r="C10" s="38" t="s">
        <v>93</v>
      </c>
    </row>
    <row r="11">
      <c r="D11" s="37" t="s">
        <v>94</v>
      </c>
    </row>
    <row r="12">
      <c r="D12" s="44">
        <f>47821</f>
        <v>47821</v>
      </c>
      <c r="E12" s="47">
        <v>319.0</v>
      </c>
      <c r="F12" s="44">
        <v>2770.0</v>
      </c>
      <c r="G12" s="44">
        <v>13396.0</v>
      </c>
      <c r="H12" s="44">
        <v>31336.0</v>
      </c>
      <c r="I12" s="44">
        <v>122299.0</v>
      </c>
      <c r="J12" s="44">
        <v>9846.0</v>
      </c>
      <c r="K12" s="44">
        <v>106931.0</v>
      </c>
      <c r="L12" s="44">
        <v>5522.0</v>
      </c>
      <c r="M12" s="47">
        <v>0.0</v>
      </c>
    </row>
    <row r="13">
      <c r="D13" s="44">
        <v>29400.0</v>
      </c>
      <c r="E13" s="47">
        <v>258.0</v>
      </c>
      <c r="F13" s="44">
        <v>2274.0</v>
      </c>
      <c r="G13" s="44">
        <v>9652.0</v>
      </c>
      <c r="H13" s="44">
        <v>17216.0</v>
      </c>
      <c r="I13" s="44">
        <v>95704.0</v>
      </c>
      <c r="J13" s="44">
        <v>13809.0</v>
      </c>
      <c r="K13" s="44">
        <v>66253.0</v>
      </c>
      <c r="L13" s="44">
        <v>15642.0</v>
      </c>
      <c r="M13" s="44">
        <v>1672.0</v>
      </c>
    </row>
    <row r="14">
      <c r="D14" s="44">
        <v>25532.0</v>
      </c>
      <c r="E14" s="47">
        <v>492.0</v>
      </c>
      <c r="F14" s="44">
        <v>1761.0</v>
      </c>
      <c r="G14" s="44">
        <v>7983.0</v>
      </c>
      <c r="H14" s="44">
        <v>15296.0</v>
      </c>
      <c r="I14" s="44">
        <v>80742.0</v>
      </c>
      <c r="J14" s="44">
        <v>9578.0</v>
      </c>
      <c r="K14" s="44">
        <v>62083.0</v>
      </c>
      <c r="L14" s="44">
        <v>9081.0</v>
      </c>
      <c r="M14" s="47">
        <v>416.0</v>
      </c>
    </row>
    <row r="15">
      <c r="D15" s="44">
        <v>25257.0</v>
      </c>
      <c r="E15" s="47">
        <v>275.0</v>
      </c>
      <c r="F15" s="44">
        <v>1249.0</v>
      </c>
      <c r="G15" s="44">
        <v>9147.0</v>
      </c>
      <c r="H15" s="44">
        <v>14586.0</v>
      </c>
      <c r="I15" s="44">
        <v>101750.0</v>
      </c>
      <c r="J15" s="44">
        <v>17038.0</v>
      </c>
      <c r="K15" s="44">
        <v>71614.0</v>
      </c>
      <c r="L15" s="44">
        <v>13098.0</v>
      </c>
      <c r="M15" s="47">
        <v>485.0</v>
      </c>
    </row>
    <row r="16">
      <c r="D16" s="44">
        <v>11803.0</v>
      </c>
      <c r="E16" s="47">
        <v>131.0</v>
      </c>
      <c r="F16" s="44">
        <v>1139.0</v>
      </c>
      <c r="G16" s="44">
        <v>3197.0</v>
      </c>
      <c r="H16" s="44">
        <v>7336.0</v>
      </c>
      <c r="I16" s="44">
        <v>55974.0</v>
      </c>
      <c r="J16" s="44">
        <v>9471.0</v>
      </c>
      <c r="K16" s="44">
        <v>39427.0</v>
      </c>
      <c r="L16" s="44">
        <v>7076.0</v>
      </c>
      <c r="M16" s="47">
        <v>201.0</v>
      </c>
    </row>
    <row r="18">
      <c r="A18" s="1" t="s">
        <v>95</v>
      </c>
      <c r="B18" s="7"/>
      <c r="C18" s="2" t="s">
        <v>96</v>
      </c>
    </row>
  </sheetData>
  <hyperlinks>
    <hyperlink r:id="rId2" ref="B8"/>
    <hyperlink r:id="rId3" ref="C10"/>
    <hyperlink r:id="rId4" ref="C18"/>
  </hyperlinks>
  <drawing r:id="rId5"/>
  <legacy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81</v>
      </c>
      <c r="C1" s="1" t="s">
        <v>97</v>
      </c>
      <c r="D1" s="1" t="s">
        <v>98</v>
      </c>
    </row>
    <row r="2">
      <c r="A2" s="1" t="s">
        <v>17</v>
      </c>
      <c r="B2" s="44">
        <v>8379043.0</v>
      </c>
      <c r="C2" s="1">
        <v>80.7</v>
      </c>
      <c r="D2" s="38" t="s">
        <v>99</v>
      </c>
    </row>
    <row r="3">
      <c r="A3" s="1" t="s">
        <v>18</v>
      </c>
      <c r="B3" s="44">
        <v>4015546.0</v>
      </c>
      <c r="C3" s="1">
        <v>82.1</v>
      </c>
      <c r="D3" s="38" t="s">
        <v>99</v>
      </c>
    </row>
    <row r="4">
      <c r="A4" s="1" t="s">
        <v>19</v>
      </c>
      <c r="B4" s="44">
        <v>2707064.0</v>
      </c>
      <c r="C4" s="1">
        <v>77.8</v>
      </c>
      <c r="D4" s="38" t="s">
        <v>100</v>
      </c>
    </row>
    <row r="5">
      <c r="A5" s="1" t="s">
        <v>20</v>
      </c>
      <c r="B5" s="44">
        <v>2355606.0</v>
      </c>
      <c r="C5" s="1">
        <v>78.9</v>
      </c>
      <c r="D5" s="38" t="s">
        <v>101</v>
      </c>
    </row>
    <row r="6">
      <c r="A6" s="1" t="s">
        <v>21</v>
      </c>
      <c r="B6" s="44">
        <v>1688722.0</v>
      </c>
      <c r="C6" s="1">
        <v>79.2</v>
      </c>
      <c r="D6" s="38" t="s">
        <v>102</v>
      </c>
    </row>
    <row r="7">
      <c r="A7" s="1" t="s">
        <v>23</v>
      </c>
      <c r="B7" s="44">
        <v>1576000.0</v>
      </c>
      <c r="C7" s="1">
        <v>76.0</v>
      </c>
      <c r="D7" s="38" t="s">
        <v>103</v>
      </c>
    </row>
    <row r="8">
      <c r="A8" s="1" t="s">
        <v>104</v>
      </c>
      <c r="B8" s="44">
        <v>815201.0</v>
      </c>
      <c r="C8" s="1">
        <v>83.8</v>
      </c>
      <c r="D8" s="38" t="s">
        <v>99</v>
      </c>
    </row>
  </sheetData>
  <mergeCells count="1">
    <mergeCell ref="A1:B1"/>
  </mergeCells>
  <hyperlinks>
    <hyperlink r:id="rId1" location="gid=ci02b46155500124a2&amp;pid=portland-oregon-sh" ref="D2"/>
    <hyperlink r:id="rId2" location="gid=ci02b46155500124a2&amp;pid=portland-oregon-sh" ref="D3"/>
    <hyperlink r:id="rId3" ref="D4"/>
    <hyperlink r:id="rId4" location=":~:text=Within%20Harris%20County%20(Houston%20area,to%2089.7%20years%20(77073)." ref="D5"/>
    <hyperlink r:id="rId5" ref="D6"/>
    <hyperlink r:id="rId6" location=":~:text=Life%20expectancy%20in%20Philadelphia%20was,for%20men%20(73.0%20years)." ref="D7"/>
    <hyperlink r:id="rId7" location="gid=ci02b46155500124a2&amp;pid=portland-oregon-sh" ref="D8"/>
  </hyperlinks>
  <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81</v>
      </c>
      <c r="C1" s="1" t="s">
        <v>105</v>
      </c>
      <c r="D1" s="48" t="s">
        <v>59</v>
      </c>
      <c r="E1" s="1" t="s">
        <v>106</v>
      </c>
      <c r="F1" s="1" t="s">
        <v>59</v>
      </c>
    </row>
    <row r="2">
      <c r="A2" s="1" t="s">
        <v>17</v>
      </c>
      <c r="B2" s="44">
        <v>8379043.0</v>
      </c>
      <c r="C2" s="1">
        <v>0.547</v>
      </c>
      <c r="D2" s="49" t="s">
        <v>107</v>
      </c>
      <c r="E2" s="5">
        <v>0.18</v>
      </c>
      <c r="F2" s="38" t="s">
        <v>108</v>
      </c>
    </row>
    <row r="3">
      <c r="A3" s="1" t="s">
        <v>18</v>
      </c>
      <c r="B3" s="44">
        <v>4015546.0</v>
      </c>
      <c r="C3" s="1">
        <v>0.5022</v>
      </c>
      <c r="D3" s="49" t="s">
        <v>109</v>
      </c>
      <c r="E3" s="5">
        <v>0.171</v>
      </c>
      <c r="F3" s="38" t="s">
        <v>108</v>
      </c>
    </row>
    <row r="4">
      <c r="A4" s="1" t="s">
        <v>19</v>
      </c>
      <c r="B4" s="44">
        <v>2707064.0</v>
      </c>
      <c r="C4" s="1">
        <v>0.5335</v>
      </c>
      <c r="D4" s="49" t="s">
        <v>110</v>
      </c>
      <c r="E4" s="5">
        <v>0.171</v>
      </c>
      <c r="F4" s="38" t="s">
        <v>108</v>
      </c>
    </row>
    <row r="5">
      <c r="A5" s="1" t="s">
        <v>20</v>
      </c>
      <c r="B5" s="44">
        <v>2355606.0</v>
      </c>
      <c r="C5" s="1">
        <v>0.486</v>
      </c>
      <c r="D5" s="49" t="s">
        <v>111</v>
      </c>
      <c r="E5" s="5">
        <v>0.194</v>
      </c>
      <c r="F5" s="38" t="s">
        <v>108</v>
      </c>
    </row>
    <row r="6">
      <c r="A6" s="1" t="s">
        <v>21</v>
      </c>
      <c r="B6" s="44">
        <v>1688722.0</v>
      </c>
      <c r="C6" s="1">
        <v>0.471</v>
      </c>
      <c r="D6" s="49" t="s">
        <v>112</v>
      </c>
      <c r="E6" s="5">
        <v>0.149</v>
      </c>
      <c r="F6" s="38" t="s">
        <v>108</v>
      </c>
    </row>
    <row r="7">
      <c r="A7" s="1" t="s">
        <v>23</v>
      </c>
      <c r="B7" s="44">
        <v>1576000.0</v>
      </c>
      <c r="C7" s="1">
        <v>0.52</v>
      </c>
      <c r="D7" s="49" t="s">
        <v>113</v>
      </c>
      <c r="E7" s="5">
        <v>0.228</v>
      </c>
      <c r="F7" s="38" t="s">
        <v>108</v>
      </c>
    </row>
    <row r="8">
      <c r="A8" s="1" t="s">
        <v>104</v>
      </c>
      <c r="B8" s="44">
        <v>815201.0</v>
      </c>
      <c r="C8" s="1">
        <v>0.498</v>
      </c>
      <c r="D8" s="49" t="s">
        <v>114</v>
      </c>
      <c r="E8" s="5">
        <v>0.113</v>
      </c>
      <c r="F8" s="38" t="s">
        <v>108</v>
      </c>
    </row>
    <row r="9">
      <c r="D9" s="50"/>
    </row>
    <row r="10">
      <c r="D10" s="50"/>
    </row>
    <row r="11">
      <c r="D11" s="50"/>
    </row>
    <row r="12">
      <c r="D12" s="50"/>
    </row>
    <row r="13">
      <c r="D13" s="50"/>
    </row>
    <row r="14">
      <c r="D14" s="50"/>
    </row>
    <row r="15">
      <c r="D15" s="50"/>
    </row>
    <row r="16">
      <c r="D16" s="50"/>
    </row>
    <row r="17">
      <c r="D17" s="50"/>
    </row>
    <row r="18">
      <c r="D18" s="50"/>
    </row>
    <row r="19">
      <c r="D19" s="50"/>
    </row>
    <row r="20">
      <c r="D20" s="50"/>
    </row>
    <row r="21">
      <c r="D21" s="50"/>
    </row>
    <row r="22">
      <c r="D22" s="50"/>
    </row>
    <row r="23">
      <c r="D23" s="50"/>
    </row>
    <row r="24">
      <c r="D24" s="50"/>
    </row>
    <row r="25">
      <c r="D25" s="50"/>
    </row>
    <row r="26">
      <c r="D26" s="50"/>
    </row>
    <row r="27">
      <c r="D27" s="50"/>
    </row>
    <row r="28">
      <c r="D28" s="50"/>
    </row>
    <row r="29">
      <c r="D29" s="50"/>
    </row>
    <row r="30">
      <c r="D30" s="50"/>
    </row>
    <row r="31">
      <c r="D31" s="50"/>
    </row>
    <row r="32">
      <c r="D32" s="50"/>
    </row>
    <row r="33">
      <c r="D33" s="50"/>
    </row>
    <row r="34">
      <c r="D34" s="50"/>
    </row>
    <row r="35">
      <c r="D35" s="50"/>
    </row>
    <row r="36">
      <c r="D36" s="50"/>
    </row>
    <row r="37">
      <c r="D37" s="50"/>
    </row>
    <row r="38">
      <c r="D38" s="50"/>
    </row>
    <row r="39">
      <c r="D39" s="50"/>
    </row>
    <row r="40">
      <c r="D40" s="50"/>
    </row>
    <row r="41">
      <c r="D41" s="50"/>
    </row>
    <row r="42">
      <c r="D42" s="50"/>
    </row>
    <row r="43">
      <c r="D43" s="50"/>
    </row>
    <row r="44">
      <c r="D44" s="50"/>
    </row>
    <row r="45">
      <c r="D45" s="50"/>
    </row>
    <row r="46">
      <c r="D46" s="50"/>
    </row>
    <row r="47">
      <c r="D47" s="50"/>
    </row>
    <row r="48">
      <c r="D48" s="50"/>
    </row>
    <row r="49">
      <c r="D49" s="50"/>
    </row>
    <row r="50">
      <c r="D50" s="50"/>
    </row>
    <row r="51">
      <c r="D51" s="50"/>
    </row>
    <row r="52">
      <c r="D52" s="50"/>
    </row>
    <row r="53">
      <c r="D53" s="50"/>
    </row>
    <row r="54">
      <c r="D54" s="50"/>
    </row>
    <row r="55">
      <c r="D55" s="50"/>
    </row>
    <row r="56">
      <c r="D56" s="50"/>
    </row>
    <row r="57">
      <c r="D57" s="50"/>
    </row>
    <row r="58">
      <c r="D58" s="50"/>
    </row>
    <row r="59">
      <c r="D59" s="50"/>
    </row>
    <row r="60">
      <c r="D60" s="50"/>
    </row>
    <row r="61">
      <c r="D61" s="50"/>
    </row>
    <row r="62">
      <c r="D62" s="50"/>
    </row>
    <row r="63">
      <c r="D63" s="50"/>
    </row>
    <row r="64">
      <c r="D64" s="50"/>
    </row>
    <row r="65">
      <c r="D65" s="50"/>
    </row>
    <row r="66">
      <c r="D66" s="50"/>
    </row>
    <row r="67">
      <c r="D67" s="50"/>
    </row>
    <row r="68">
      <c r="D68" s="50"/>
    </row>
    <row r="69">
      <c r="D69" s="50"/>
    </row>
    <row r="70">
      <c r="D70" s="50"/>
    </row>
    <row r="71">
      <c r="D71" s="50"/>
    </row>
    <row r="72">
      <c r="D72" s="50"/>
    </row>
    <row r="73">
      <c r="D73" s="50"/>
    </row>
    <row r="74">
      <c r="D74" s="50"/>
    </row>
    <row r="75">
      <c r="D75" s="50"/>
    </row>
    <row r="76">
      <c r="D76" s="50"/>
    </row>
    <row r="77">
      <c r="D77" s="50"/>
    </row>
    <row r="78">
      <c r="D78" s="50"/>
    </row>
    <row r="79">
      <c r="D79" s="50"/>
    </row>
    <row r="80">
      <c r="D80" s="50"/>
    </row>
    <row r="81">
      <c r="D81" s="50"/>
    </row>
    <row r="82">
      <c r="D82" s="50"/>
    </row>
    <row r="83">
      <c r="D83" s="50"/>
    </row>
    <row r="84">
      <c r="D84" s="50"/>
    </row>
    <row r="85">
      <c r="D85" s="50"/>
    </row>
    <row r="86">
      <c r="D86" s="50"/>
    </row>
    <row r="87">
      <c r="D87" s="50"/>
    </row>
    <row r="88">
      <c r="D88" s="50"/>
    </row>
    <row r="89">
      <c r="D89" s="50"/>
    </row>
    <row r="90">
      <c r="D90" s="50"/>
    </row>
    <row r="91">
      <c r="D91" s="50"/>
    </row>
    <row r="92">
      <c r="D92" s="50"/>
    </row>
    <row r="93">
      <c r="D93" s="50"/>
    </row>
    <row r="94">
      <c r="D94" s="50"/>
    </row>
    <row r="95">
      <c r="D95" s="50"/>
    </row>
    <row r="96">
      <c r="D96" s="50"/>
    </row>
    <row r="97">
      <c r="D97" s="50"/>
    </row>
    <row r="98">
      <c r="D98" s="50"/>
    </row>
    <row r="99">
      <c r="D99" s="50"/>
    </row>
    <row r="100">
      <c r="D100" s="50"/>
    </row>
    <row r="101">
      <c r="D101" s="50"/>
    </row>
    <row r="102">
      <c r="D102" s="50"/>
    </row>
    <row r="103">
      <c r="D103" s="50"/>
    </row>
    <row r="104">
      <c r="D104" s="50"/>
    </row>
    <row r="105">
      <c r="D105" s="50"/>
    </row>
    <row r="106">
      <c r="D106" s="50"/>
    </row>
    <row r="107">
      <c r="D107" s="50"/>
    </row>
    <row r="108">
      <c r="D108" s="50"/>
    </row>
    <row r="109">
      <c r="D109" s="50"/>
    </row>
    <row r="110">
      <c r="D110" s="50"/>
    </row>
    <row r="111">
      <c r="D111" s="50"/>
    </row>
    <row r="112">
      <c r="D112" s="50"/>
    </row>
    <row r="113">
      <c r="D113" s="50"/>
    </row>
    <row r="114">
      <c r="D114" s="50"/>
    </row>
    <row r="115">
      <c r="D115" s="50"/>
    </row>
    <row r="116">
      <c r="D116" s="50"/>
    </row>
    <row r="117">
      <c r="D117" s="50"/>
    </row>
    <row r="118">
      <c r="D118" s="50"/>
    </row>
    <row r="119">
      <c r="D119" s="50"/>
    </row>
    <row r="120">
      <c r="D120" s="50"/>
    </row>
    <row r="121">
      <c r="D121" s="50"/>
    </row>
    <row r="122">
      <c r="D122" s="50"/>
    </row>
    <row r="123">
      <c r="D123" s="50"/>
    </row>
    <row r="124">
      <c r="D124" s="50"/>
    </row>
    <row r="125">
      <c r="D125" s="50"/>
    </row>
    <row r="126">
      <c r="D126" s="50"/>
    </row>
    <row r="127">
      <c r="D127" s="50"/>
    </row>
    <row r="128">
      <c r="D128" s="50"/>
    </row>
    <row r="129">
      <c r="D129" s="50"/>
    </row>
    <row r="130">
      <c r="D130" s="50"/>
    </row>
    <row r="131">
      <c r="D131" s="50"/>
    </row>
    <row r="132">
      <c r="D132" s="50"/>
    </row>
    <row r="133">
      <c r="D133" s="50"/>
    </row>
    <row r="134">
      <c r="D134" s="50"/>
    </row>
    <row r="135">
      <c r="D135" s="50"/>
    </row>
    <row r="136">
      <c r="D136" s="50"/>
    </row>
    <row r="137">
      <c r="D137" s="50"/>
    </row>
    <row r="138">
      <c r="D138" s="50"/>
    </row>
    <row r="139">
      <c r="D139" s="50"/>
    </row>
    <row r="140">
      <c r="D140" s="50"/>
    </row>
    <row r="141">
      <c r="D141" s="50"/>
    </row>
    <row r="142">
      <c r="D142" s="50"/>
    </row>
    <row r="143">
      <c r="D143" s="50"/>
    </row>
    <row r="144">
      <c r="D144" s="50"/>
    </row>
    <row r="145">
      <c r="D145" s="50"/>
    </row>
    <row r="146">
      <c r="D146" s="50"/>
    </row>
    <row r="147">
      <c r="D147" s="50"/>
    </row>
    <row r="148">
      <c r="D148" s="50"/>
    </row>
    <row r="149">
      <c r="D149" s="50"/>
    </row>
    <row r="150">
      <c r="D150" s="50"/>
    </row>
    <row r="151">
      <c r="D151" s="50"/>
    </row>
    <row r="152">
      <c r="D152" s="50"/>
    </row>
    <row r="153">
      <c r="D153" s="50"/>
    </row>
    <row r="154">
      <c r="D154" s="50"/>
    </row>
    <row r="155">
      <c r="D155" s="50"/>
    </row>
    <row r="156">
      <c r="D156" s="50"/>
    </row>
    <row r="157">
      <c r="D157" s="50"/>
    </row>
    <row r="158">
      <c r="D158" s="50"/>
    </row>
    <row r="159">
      <c r="D159" s="50"/>
    </row>
    <row r="160">
      <c r="D160" s="50"/>
    </row>
    <row r="161">
      <c r="D161" s="50"/>
    </row>
    <row r="162">
      <c r="D162" s="50"/>
    </row>
    <row r="163">
      <c r="D163" s="50"/>
    </row>
    <row r="164">
      <c r="D164" s="50"/>
    </row>
    <row r="165">
      <c r="D165" s="50"/>
    </row>
    <row r="166">
      <c r="D166" s="50"/>
    </row>
    <row r="167">
      <c r="D167" s="50"/>
    </row>
    <row r="168">
      <c r="D168" s="50"/>
    </row>
    <row r="169">
      <c r="D169" s="50"/>
    </row>
    <row r="170">
      <c r="D170" s="50"/>
    </row>
    <row r="171">
      <c r="D171" s="50"/>
    </row>
    <row r="172">
      <c r="D172" s="50"/>
    </row>
    <row r="173">
      <c r="D173" s="50"/>
    </row>
    <row r="174">
      <c r="D174" s="50"/>
    </row>
    <row r="175">
      <c r="D175" s="50"/>
    </row>
    <row r="176">
      <c r="D176" s="50"/>
    </row>
    <row r="177">
      <c r="D177" s="50"/>
    </row>
    <row r="178">
      <c r="D178" s="50"/>
    </row>
    <row r="179">
      <c r="D179" s="50"/>
    </row>
    <row r="180">
      <c r="D180" s="50"/>
    </row>
    <row r="181">
      <c r="D181" s="50"/>
    </row>
    <row r="182">
      <c r="D182" s="50"/>
    </row>
    <row r="183">
      <c r="D183" s="50"/>
    </row>
    <row r="184">
      <c r="D184" s="50"/>
    </row>
    <row r="185">
      <c r="D185" s="50"/>
    </row>
    <row r="186">
      <c r="D186" s="50"/>
    </row>
    <row r="187">
      <c r="D187" s="50"/>
    </row>
    <row r="188">
      <c r="D188" s="50"/>
    </row>
    <row r="189">
      <c r="D189" s="50"/>
    </row>
    <row r="190">
      <c r="D190" s="50"/>
    </row>
    <row r="191">
      <c r="D191" s="50"/>
    </row>
    <row r="192">
      <c r="D192" s="50"/>
    </row>
    <row r="193">
      <c r="D193" s="50"/>
    </row>
    <row r="194">
      <c r="D194" s="50"/>
    </row>
    <row r="195">
      <c r="D195" s="50"/>
    </row>
    <row r="196">
      <c r="D196" s="50"/>
    </row>
    <row r="197">
      <c r="D197" s="50"/>
    </row>
    <row r="198">
      <c r="D198" s="50"/>
    </row>
    <row r="199">
      <c r="D199" s="50"/>
    </row>
    <row r="200">
      <c r="D200" s="50"/>
    </row>
    <row r="201">
      <c r="D201" s="50"/>
    </row>
    <row r="202">
      <c r="D202" s="50"/>
    </row>
    <row r="203">
      <c r="D203" s="50"/>
    </row>
    <row r="204">
      <c r="D204" s="50"/>
    </row>
    <row r="205">
      <c r="D205" s="50"/>
    </row>
    <row r="206">
      <c r="D206" s="50"/>
    </row>
    <row r="207">
      <c r="D207" s="50"/>
    </row>
    <row r="208">
      <c r="D208" s="50"/>
    </row>
    <row r="209">
      <c r="D209" s="50"/>
    </row>
    <row r="210">
      <c r="D210" s="50"/>
    </row>
    <row r="211">
      <c r="D211" s="50"/>
    </row>
    <row r="212">
      <c r="D212" s="50"/>
    </row>
    <row r="213">
      <c r="D213" s="50"/>
    </row>
    <row r="214">
      <c r="D214" s="50"/>
    </row>
    <row r="215">
      <c r="D215" s="50"/>
    </row>
    <row r="216">
      <c r="D216" s="50"/>
    </row>
    <row r="217">
      <c r="D217" s="50"/>
    </row>
    <row r="218">
      <c r="D218" s="50"/>
    </row>
    <row r="219">
      <c r="D219" s="50"/>
    </row>
    <row r="220">
      <c r="D220" s="50"/>
    </row>
    <row r="221">
      <c r="D221" s="50"/>
    </row>
    <row r="222">
      <c r="D222" s="50"/>
    </row>
    <row r="223">
      <c r="D223" s="50"/>
    </row>
    <row r="224">
      <c r="D224" s="50"/>
    </row>
    <row r="225">
      <c r="D225" s="50"/>
    </row>
    <row r="226">
      <c r="D226" s="50"/>
    </row>
    <row r="227">
      <c r="D227" s="50"/>
    </row>
    <row r="228">
      <c r="D228" s="50"/>
    </row>
    <row r="229">
      <c r="D229" s="50"/>
    </row>
    <row r="230">
      <c r="D230" s="50"/>
    </row>
    <row r="231">
      <c r="D231" s="50"/>
    </row>
    <row r="232">
      <c r="D232" s="50"/>
    </row>
    <row r="233">
      <c r="D233" s="50"/>
    </row>
    <row r="234">
      <c r="D234" s="50"/>
    </row>
    <row r="235">
      <c r="D235" s="50"/>
    </row>
    <row r="236">
      <c r="D236" s="50"/>
    </row>
    <row r="237">
      <c r="D237" s="50"/>
    </row>
    <row r="238">
      <c r="D238" s="50"/>
    </row>
    <row r="239">
      <c r="D239" s="50"/>
    </row>
    <row r="240">
      <c r="D240" s="50"/>
    </row>
    <row r="241">
      <c r="D241" s="50"/>
    </row>
    <row r="242">
      <c r="D242" s="50"/>
    </row>
    <row r="243">
      <c r="D243" s="50"/>
    </row>
    <row r="244">
      <c r="D244" s="50"/>
    </row>
    <row r="245">
      <c r="D245" s="50"/>
    </row>
    <row r="246">
      <c r="D246" s="50"/>
    </row>
    <row r="247">
      <c r="D247" s="50"/>
    </row>
    <row r="248">
      <c r="D248" s="50"/>
    </row>
    <row r="249">
      <c r="D249" s="50"/>
    </row>
    <row r="250">
      <c r="D250" s="50"/>
    </row>
    <row r="251">
      <c r="D251" s="50"/>
    </row>
    <row r="252">
      <c r="D252" s="50"/>
    </row>
    <row r="253">
      <c r="D253" s="50"/>
    </row>
    <row r="254">
      <c r="D254" s="50"/>
    </row>
    <row r="255">
      <c r="D255" s="50"/>
    </row>
    <row r="256">
      <c r="D256" s="50"/>
    </row>
    <row r="257">
      <c r="D257" s="50"/>
    </row>
    <row r="258">
      <c r="D258" s="50"/>
    </row>
    <row r="259">
      <c r="D259" s="50"/>
    </row>
    <row r="260">
      <c r="D260" s="50"/>
    </row>
    <row r="261">
      <c r="D261" s="50"/>
    </row>
    <row r="262">
      <c r="D262" s="50"/>
    </row>
    <row r="263">
      <c r="D263" s="50"/>
    </row>
    <row r="264">
      <c r="D264" s="50"/>
    </row>
    <row r="265">
      <c r="D265" s="50"/>
    </row>
    <row r="266">
      <c r="D266" s="50"/>
    </row>
    <row r="267">
      <c r="D267" s="50"/>
    </row>
    <row r="268">
      <c r="D268" s="50"/>
    </row>
    <row r="269">
      <c r="D269" s="50"/>
    </row>
    <row r="270">
      <c r="D270" s="50"/>
    </row>
    <row r="271">
      <c r="D271" s="50"/>
    </row>
    <row r="272">
      <c r="D272" s="50"/>
    </row>
    <row r="273">
      <c r="D273" s="50"/>
    </row>
    <row r="274">
      <c r="D274" s="50"/>
    </row>
    <row r="275">
      <c r="D275" s="50"/>
    </row>
    <row r="276">
      <c r="D276" s="50"/>
    </row>
    <row r="277">
      <c r="D277" s="50"/>
    </row>
    <row r="278">
      <c r="D278" s="50"/>
    </row>
    <row r="279">
      <c r="D279" s="50"/>
    </row>
    <row r="280">
      <c r="D280" s="50"/>
    </row>
    <row r="281">
      <c r="D281" s="50"/>
    </row>
    <row r="282">
      <c r="D282" s="50"/>
    </row>
    <row r="283">
      <c r="D283" s="50"/>
    </row>
    <row r="284">
      <c r="D284" s="50"/>
    </row>
    <row r="285">
      <c r="D285" s="50"/>
    </row>
    <row r="286">
      <c r="D286" s="50"/>
    </row>
    <row r="287">
      <c r="D287" s="50"/>
    </row>
    <row r="288">
      <c r="D288" s="50"/>
    </row>
    <row r="289">
      <c r="D289" s="50"/>
    </row>
    <row r="290">
      <c r="D290" s="50"/>
    </row>
    <row r="291">
      <c r="D291" s="50"/>
    </row>
    <row r="292">
      <c r="D292" s="50"/>
    </row>
    <row r="293">
      <c r="D293" s="50"/>
    </row>
    <row r="294">
      <c r="D294" s="50"/>
    </row>
    <row r="295">
      <c r="D295" s="50"/>
    </row>
    <row r="296">
      <c r="D296" s="50"/>
    </row>
    <row r="297">
      <c r="D297" s="50"/>
    </row>
    <row r="298">
      <c r="D298" s="50"/>
    </row>
    <row r="299">
      <c r="D299" s="50"/>
    </row>
    <row r="300">
      <c r="D300" s="50"/>
    </row>
    <row r="301">
      <c r="D301" s="50"/>
    </row>
    <row r="302">
      <c r="D302" s="50"/>
    </row>
    <row r="303">
      <c r="D303" s="50"/>
    </row>
    <row r="304">
      <c r="D304" s="50"/>
    </row>
    <row r="305">
      <c r="D305" s="50"/>
    </row>
    <row r="306">
      <c r="D306" s="50"/>
    </row>
    <row r="307">
      <c r="D307" s="50"/>
    </row>
    <row r="308">
      <c r="D308" s="50"/>
    </row>
    <row r="309">
      <c r="D309" s="50"/>
    </row>
    <row r="310">
      <c r="D310" s="50"/>
    </row>
    <row r="311">
      <c r="D311" s="50"/>
    </row>
    <row r="312">
      <c r="D312" s="50"/>
    </row>
    <row r="313">
      <c r="D313" s="50"/>
    </row>
    <row r="314">
      <c r="D314" s="50"/>
    </row>
    <row r="315">
      <c r="D315" s="50"/>
    </row>
    <row r="316">
      <c r="D316" s="50"/>
    </row>
    <row r="317">
      <c r="D317" s="50"/>
    </row>
    <row r="318">
      <c r="D318" s="50"/>
    </row>
    <row r="319">
      <c r="D319" s="50"/>
    </row>
    <row r="320">
      <c r="D320" s="50"/>
    </row>
    <row r="321">
      <c r="D321" s="50"/>
    </row>
    <row r="322">
      <c r="D322" s="50"/>
    </row>
    <row r="323">
      <c r="D323" s="50"/>
    </row>
    <row r="324">
      <c r="D324" s="50"/>
    </row>
    <row r="325">
      <c r="D325" s="50"/>
    </row>
    <row r="326">
      <c r="D326" s="50"/>
    </row>
    <row r="327">
      <c r="D327" s="50"/>
    </row>
    <row r="328">
      <c r="D328" s="50"/>
    </row>
    <row r="329">
      <c r="D329" s="50"/>
    </row>
    <row r="330">
      <c r="D330" s="50"/>
    </row>
    <row r="331">
      <c r="D331" s="50"/>
    </row>
    <row r="332">
      <c r="D332" s="50"/>
    </row>
    <row r="333">
      <c r="D333" s="50"/>
    </row>
    <row r="334">
      <c r="D334" s="50"/>
    </row>
    <row r="335">
      <c r="D335" s="50"/>
    </row>
    <row r="336">
      <c r="D336" s="50"/>
    </row>
    <row r="337">
      <c r="D337" s="50"/>
    </row>
    <row r="338">
      <c r="D338" s="50"/>
    </row>
    <row r="339">
      <c r="D339" s="50"/>
    </row>
    <row r="340">
      <c r="D340" s="50"/>
    </row>
    <row r="341">
      <c r="D341" s="50"/>
    </row>
    <row r="342">
      <c r="D342" s="50"/>
    </row>
    <row r="343">
      <c r="D343" s="50"/>
    </row>
    <row r="344">
      <c r="D344" s="50"/>
    </row>
    <row r="345">
      <c r="D345" s="50"/>
    </row>
    <row r="346">
      <c r="D346" s="50"/>
    </row>
    <row r="347">
      <c r="D347" s="50"/>
    </row>
    <row r="348">
      <c r="D348" s="50"/>
    </row>
    <row r="349">
      <c r="D349" s="50"/>
    </row>
    <row r="350">
      <c r="D350" s="50"/>
    </row>
    <row r="351">
      <c r="D351" s="50"/>
    </row>
    <row r="352">
      <c r="D352" s="50"/>
    </row>
    <row r="353">
      <c r="D353" s="50"/>
    </row>
    <row r="354">
      <c r="D354" s="50"/>
    </row>
    <row r="355">
      <c r="D355" s="50"/>
    </row>
    <row r="356">
      <c r="D356" s="50"/>
    </row>
    <row r="357">
      <c r="D357" s="50"/>
    </row>
    <row r="358">
      <c r="D358" s="50"/>
    </row>
    <row r="359">
      <c r="D359" s="50"/>
    </row>
    <row r="360">
      <c r="D360" s="50"/>
    </row>
    <row r="361">
      <c r="D361" s="50"/>
    </row>
    <row r="362">
      <c r="D362" s="50"/>
    </row>
    <row r="363">
      <c r="D363" s="50"/>
    </row>
    <row r="364">
      <c r="D364" s="50"/>
    </row>
    <row r="365">
      <c r="D365" s="50"/>
    </row>
    <row r="366">
      <c r="D366" s="50"/>
    </row>
    <row r="367">
      <c r="D367" s="50"/>
    </row>
    <row r="368">
      <c r="D368" s="50"/>
    </row>
    <row r="369">
      <c r="D369" s="50"/>
    </row>
    <row r="370">
      <c r="D370" s="50"/>
    </row>
    <row r="371">
      <c r="D371" s="50"/>
    </row>
    <row r="372">
      <c r="D372" s="50"/>
    </row>
    <row r="373">
      <c r="D373" s="50"/>
    </row>
    <row r="374">
      <c r="D374" s="50"/>
    </row>
    <row r="375">
      <c r="D375" s="50"/>
    </row>
    <row r="376">
      <c r="D376" s="50"/>
    </row>
    <row r="377">
      <c r="D377" s="50"/>
    </row>
    <row r="378">
      <c r="D378" s="50"/>
    </row>
    <row r="379">
      <c r="D379" s="50"/>
    </row>
    <row r="380">
      <c r="D380" s="50"/>
    </row>
    <row r="381">
      <c r="D381" s="50"/>
    </row>
    <row r="382">
      <c r="D382" s="50"/>
    </row>
    <row r="383">
      <c r="D383" s="50"/>
    </row>
    <row r="384">
      <c r="D384" s="50"/>
    </row>
    <row r="385">
      <c r="D385" s="50"/>
    </row>
    <row r="386">
      <c r="D386" s="50"/>
    </row>
    <row r="387">
      <c r="D387" s="50"/>
    </row>
    <row r="388">
      <c r="D388" s="50"/>
    </row>
    <row r="389">
      <c r="D389" s="50"/>
    </row>
    <row r="390">
      <c r="D390" s="50"/>
    </row>
    <row r="391">
      <c r="D391" s="50"/>
    </row>
    <row r="392">
      <c r="D392" s="50"/>
    </row>
    <row r="393">
      <c r="D393" s="50"/>
    </row>
    <row r="394">
      <c r="D394" s="50"/>
    </row>
    <row r="395">
      <c r="D395" s="50"/>
    </row>
    <row r="396">
      <c r="D396" s="50"/>
    </row>
    <row r="397">
      <c r="D397" s="50"/>
    </row>
    <row r="398">
      <c r="D398" s="50"/>
    </row>
    <row r="399">
      <c r="D399" s="50"/>
    </row>
    <row r="400">
      <c r="D400" s="50"/>
    </row>
    <row r="401">
      <c r="D401" s="50"/>
    </row>
    <row r="402">
      <c r="D402" s="50"/>
    </row>
    <row r="403">
      <c r="D403" s="50"/>
    </row>
    <row r="404">
      <c r="D404" s="50"/>
    </row>
    <row r="405">
      <c r="D405" s="50"/>
    </row>
    <row r="406">
      <c r="D406" s="50"/>
    </row>
    <row r="407">
      <c r="D407" s="50"/>
    </row>
    <row r="408">
      <c r="D408" s="50"/>
    </row>
    <row r="409">
      <c r="D409" s="50"/>
    </row>
    <row r="410">
      <c r="D410" s="50"/>
    </row>
    <row r="411">
      <c r="D411" s="50"/>
    </row>
    <row r="412">
      <c r="D412" s="50"/>
    </row>
    <row r="413">
      <c r="D413" s="50"/>
    </row>
    <row r="414">
      <c r="D414" s="50"/>
    </row>
    <row r="415">
      <c r="D415" s="50"/>
    </row>
    <row r="416">
      <c r="D416" s="50"/>
    </row>
    <row r="417">
      <c r="D417" s="50"/>
    </row>
    <row r="418">
      <c r="D418" s="50"/>
    </row>
    <row r="419">
      <c r="D419" s="50"/>
    </row>
    <row r="420">
      <c r="D420" s="50"/>
    </row>
    <row r="421">
      <c r="D421" s="50"/>
    </row>
    <row r="422">
      <c r="D422" s="50"/>
    </row>
    <row r="423">
      <c r="D423" s="50"/>
    </row>
    <row r="424">
      <c r="D424" s="50"/>
    </row>
    <row r="425">
      <c r="D425" s="50"/>
    </row>
    <row r="426">
      <c r="D426" s="50"/>
    </row>
    <row r="427">
      <c r="D427" s="50"/>
    </row>
    <row r="428">
      <c r="D428" s="50"/>
    </row>
    <row r="429">
      <c r="D429" s="50"/>
    </row>
    <row r="430">
      <c r="D430" s="50"/>
    </row>
    <row r="431">
      <c r="D431" s="50"/>
    </row>
    <row r="432">
      <c r="D432" s="50"/>
    </row>
    <row r="433">
      <c r="D433" s="50"/>
    </row>
    <row r="434">
      <c r="D434" s="50"/>
    </row>
    <row r="435">
      <c r="D435" s="50"/>
    </row>
    <row r="436">
      <c r="D436" s="50"/>
    </row>
    <row r="437">
      <c r="D437" s="50"/>
    </row>
    <row r="438">
      <c r="D438" s="50"/>
    </row>
    <row r="439">
      <c r="D439" s="50"/>
    </row>
    <row r="440">
      <c r="D440" s="50"/>
    </row>
    <row r="441">
      <c r="D441" s="50"/>
    </row>
    <row r="442">
      <c r="D442" s="50"/>
    </row>
    <row r="443">
      <c r="D443" s="50"/>
    </row>
    <row r="444">
      <c r="D444" s="50"/>
    </row>
    <row r="445">
      <c r="D445" s="50"/>
    </row>
    <row r="446">
      <c r="D446" s="50"/>
    </row>
    <row r="447">
      <c r="D447" s="50"/>
    </row>
    <row r="448">
      <c r="D448" s="50"/>
    </row>
    <row r="449">
      <c r="D449" s="50"/>
    </row>
    <row r="450">
      <c r="D450" s="50"/>
    </row>
    <row r="451">
      <c r="D451" s="50"/>
    </row>
    <row r="452">
      <c r="D452" s="50"/>
    </row>
    <row r="453">
      <c r="D453" s="50"/>
    </row>
    <row r="454">
      <c r="D454" s="50"/>
    </row>
    <row r="455">
      <c r="D455" s="50"/>
    </row>
    <row r="456">
      <c r="D456" s="50"/>
    </row>
    <row r="457">
      <c r="D457" s="50"/>
    </row>
    <row r="458">
      <c r="D458" s="50"/>
    </row>
    <row r="459">
      <c r="D459" s="50"/>
    </row>
    <row r="460">
      <c r="D460" s="50"/>
    </row>
    <row r="461">
      <c r="D461" s="50"/>
    </row>
    <row r="462">
      <c r="D462" s="50"/>
    </row>
    <row r="463">
      <c r="D463" s="50"/>
    </row>
    <row r="464">
      <c r="D464" s="50"/>
    </row>
    <row r="465">
      <c r="D465" s="50"/>
    </row>
    <row r="466">
      <c r="D466" s="50"/>
    </row>
    <row r="467">
      <c r="D467" s="50"/>
    </row>
    <row r="468">
      <c r="D468" s="50"/>
    </row>
    <row r="469">
      <c r="D469" s="50"/>
    </row>
    <row r="470">
      <c r="D470" s="50"/>
    </row>
    <row r="471">
      <c r="D471" s="50"/>
    </row>
    <row r="472">
      <c r="D472" s="50"/>
    </row>
    <row r="473">
      <c r="D473" s="50"/>
    </row>
    <row r="474">
      <c r="D474" s="50"/>
    </row>
    <row r="475">
      <c r="D475" s="50"/>
    </row>
    <row r="476">
      <c r="D476" s="50"/>
    </row>
    <row r="477">
      <c r="D477" s="50"/>
    </row>
    <row r="478">
      <c r="D478" s="50"/>
    </row>
    <row r="479">
      <c r="D479" s="50"/>
    </row>
    <row r="480">
      <c r="D480" s="50"/>
    </row>
    <row r="481">
      <c r="D481" s="50"/>
    </row>
    <row r="482">
      <c r="D482" s="50"/>
    </row>
    <row r="483">
      <c r="D483" s="50"/>
    </row>
    <row r="484">
      <c r="D484" s="50"/>
    </row>
    <row r="485">
      <c r="D485" s="50"/>
    </row>
    <row r="486">
      <c r="D486" s="50"/>
    </row>
    <row r="487">
      <c r="D487" s="50"/>
    </row>
    <row r="488">
      <c r="D488" s="50"/>
    </row>
    <row r="489">
      <c r="D489" s="50"/>
    </row>
    <row r="490">
      <c r="D490" s="50"/>
    </row>
    <row r="491">
      <c r="D491" s="50"/>
    </row>
    <row r="492">
      <c r="D492" s="50"/>
    </row>
    <row r="493">
      <c r="D493" s="50"/>
    </row>
    <row r="494">
      <c r="D494" s="50"/>
    </row>
    <row r="495">
      <c r="D495" s="50"/>
    </row>
    <row r="496">
      <c r="D496" s="50"/>
    </row>
    <row r="497">
      <c r="D497" s="50"/>
    </row>
    <row r="498">
      <c r="D498" s="50"/>
    </row>
    <row r="499">
      <c r="D499" s="50"/>
    </row>
    <row r="500">
      <c r="D500" s="50"/>
    </row>
    <row r="501">
      <c r="D501" s="50"/>
    </row>
    <row r="502">
      <c r="D502" s="50"/>
    </row>
    <row r="503">
      <c r="D503" s="50"/>
    </row>
    <row r="504">
      <c r="D504" s="50"/>
    </row>
    <row r="505">
      <c r="D505" s="50"/>
    </row>
    <row r="506">
      <c r="D506" s="50"/>
    </row>
    <row r="507">
      <c r="D507" s="50"/>
    </row>
    <row r="508">
      <c r="D508" s="50"/>
    </row>
    <row r="509">
      <c r="D509" s="50"/>
    </row>
    <row r="510">
      <c r="D510" s="50"/>
    </row>
    <row r="511">
      <c r="D511" s="50"/>
    </row>
    <row r="512">
      <c r="D512" s="50"/>
    </row>
    <row r="513">
      <c r="D513" s="50"/>
    </row>
    <row r="514">
      <c r="D514" s="50"/>
    </row>
    <row r="515">
      <c r="D515" s="50"/>
    </row>
    <row r="516">
      <c r="D516" s="50"/>
    </row>
    <row r="517">
      <c r="D517" s="50"/>
    </row>
    <row r="518">
      <c r="D518" s="50"/>
    </row>
    <row r="519">
      <c r="D519" s="50"/>
    </row>
    <row r="520">
      <c r="D520" s="50"/>
    </row>
    <row r="521">
      <c r="D521" s="50"/>
    </row>
    <row r="522">
      <c r="D522" s="50"/>
    </row>
    <row r="523">
      <c r="D523" s="50"/>
    </row>
    <row r="524">
      <c r="D524" s="50"/>
    </row>
    <row r="525">
      <c r="D525" s="50"/>
    </row>
    <row r="526">
      <c r="D526" s="50"/>
    </row>
    <row r="527">
      <c r="D527" s="50"/>
    </row>
    <row r="528">
      <c r="D528" s="50"/>
    </row>
    <row r="529">
      <c r="D529" s="50"/>
    </row>
    <row r="530">
      <c r="D530" s="50"/>
    </row>
    <row r="531">
      <c r="D531" s="50"/>
    </row>
    <row r="532">
      <c r="D532" s="50"/>
    </row>
    <row r="533">
      <c r="D533" s="50"/>
    </row>
    <row r="534">
      <c r="D534" s="50"/>
    </row>
    <row r="535">
      <c r="D535" s="50"/>
    </row>
    <row r="536">
      <c r="D536" s="50"/>
    </row>
    <row r="537">
      <c r="D537" s="50"/>
    </row>
    <row r="538">
      <c r="D538" s="50"/>
    </row>
    <row r="539">
      <c r="D539" s="50"/>
    </row>
    <row r="540">
      <c r="D540" s="50"/>
    </row>
    <row r="541">
      <c r="D541" s="50"/>
    </row>
    <row r="542">
      <c r="D542" s="50"/>
    </row>
    <row r="543">
      <c r="D543" s="50"/>
    </row>
    <row r="544">
      <c r="D544" s="50"/>
    </row>
    <row r="545">
      <c r="D545" s="50"/>
    </row>
    <row r="546">
      <c r="D546" s="50"/>
    </row>
    <row r="547">
      <c r="D547" s="50"/>
    </row>
    <row r="548">
      <c r="D548" s="50"/>
    </row>
    <row r="549">
      <c r="D549" s="50"/>
    </row>
    <row r="550">
      <c r="D550" s="50"/>
    </row>
    <row r="551">
      <c r="D551" s="50"/>
    </row>
    <row r="552">
      <c r="D552" s="50"/>
    </row>
    <row r="553">
      <c r="D553" s="50"/>
    </row>
    <row r="554">
      <c r="D554" s="50"/>
    </row>
    <row r="555">
      <c r="D555" s="50"/>
    </row>
    <row r="556">
      <c r="D556" s="50"/>
    </row>
    <row r="557">
      <c r="D557" s="50"/>
    </row>
    <row r="558">
      <c r="D558" s="50"/>
    </row>
    <row r="559">
      <c r="D559" s="50"/>
    </row>
    <row r="560">
      <c r="D560" s="50"/>
    </row>
    <row r="561">
      <c r="D561" s="50"/>
    </row>
    <row r="562">
      <c r="D562" s="50"/>
    </row>
    <row r="563">
      <c r="D563" s="50"/>
    </row>
    <row r="564">
      <c r="D564" s="50"/>
    </row>
    <row r="565">
      <c r="D565" s="50"/>
    </row>
    <row r="566">
      <c r="D566" s="50"/>
    </row>
    <row r="567">
      <c r="D567" s="50"/>
    </row>
    <row r="568">
      <c r="D568" s="50"/>
    </row>
    <row r="569">
      <c r="D569" s="50"/>
    </row>
    <row r="570">
      <c r="D570" s="50"/>
    </row>
    <row r="571">
      <c r="D571" s="50"/>
    </row>
    <row r="572">
      <c r="D572" s="50"/>
    </row>
    <row r="573">
      <c r="D573" s="50"/>
    </row>
    <row r="574">
      <c r="D574" s="50"/>
    </row>
    <row r="575">
      <c r="D575" s="50"/>
    </row>
    <row r="576">
      <c r="D576" s="50"/>
    </row>
    <row r="577">
      <c r="D577" s="50"/>
    </row>
    <row r="578">
      <c r="D578" s="50"/>
    </row>
    <row r="579">
      <c r="D579" s="50"/>
    </row>
    <row r="580">
      <c r="D580" s="50"/>
    </row>
    <row r="581">
      <c r="D581" s="50"/>
    </row>
    <row r="582">
      <c r="D582" s="50"/>
    </row>
    <row r="583">
      <c r="D583" s="50"/>
    </row>
    <row r="584">
      <c r="D584" s="50"/>
    </row>
    <row r="585">
      <c r="D585" s="50"/>
    </row>
    <row r="586">
      <c r="D586" s="50"/>
    </row>
    <row r="587">
      <c r="D587" s="50"/>
    </row>
    <row r="588">
      <c r="D588" s="50"/>
    </row>
    <row r="589">
      <c r="D589" s="50"/>
    </row>
    <row r="590">
      <c r="D590" s="50"/>
    </row>
    <row r="591">
      <c r="D591" s="50"/>
    </row>
    <row r="592">
      <c r="D592" s="50"/>
    </row>
    <row r="593">
      <c r="D593" s="50"/>
    </row>
    <row r="594">
      <c r="D594" s="50"/>
    </row>
    <row r="595">
      <c r="D595" s="50"/>
    </row>
    <row r="596">
      <c r="D596" s="50"/>
    </row>
    <row r="597">
      <c r="D597" s="50"/>
    </row>
    <row r="598">
      <c r="D598" s="50"/>
    </row>
    <row r="599">
      <c r="D599" s="50"/>
    </row>
    <row r="600">
      <c r="D600" s="50"/>
    </row>
    <row r="601">
      <c r="D601" s="50"/>
    </row>
    <row r="602">
      <c r="D602" s="50"/>
    </row>
    <row r="603">
      <c r="D603" s="50"/>
    </row>
    <row r="604">
      <c r="D604" s="50"/>
    </row>
    <row r="605">
      <c r="D605" s="50"/>
    </row>
    <row r="606">
      <c r="D606" s="50"/>
    </row>
    <row r="607">
      <c r="D607" s="50"/>
    </row>
    <row r="608">
      <c r="D608" s="50"/>
    </row>
    <row r="609">
      <c r="D609" s="50"/>
    </row>
    <row r="610">
      <c r="D610" s="50"/>
    </row>
    <row r="611">
      <c r="D611" s="50"/>
    </row>
    <row r="612">
      <c r="D612" s="50"/>
    </row>
    <row r="613">
      <c r="D613" s="50"/>
    </row>
    <row r="614">
      <c r="D614" s="50"/>
    </row>
    <row r="615">
      <c r="D615" s="50"/>
    </row>
    <row r="616">
      <c r="D616" s="50"/>
    </row>
    <row r="617">
      <c r="D617" s="50"/>
    </row>
    <row r="618">
      <c r="D618" s="50"/>
    </row>
    <row r="619">
      <c r="D619" s="50"/>
    </row>
    <row r="620">
      <c r="D620" s="50"/>
    </row>
    <row r="621">
      <c r="D621" s="50"/>
    </row>
    <row r="622">
      <c r="D622" s="50"/>
    </row>
    <row r="623">
      <c r="D623" s="50"/>
    </row>
    <row r="624">
      <c r="D624" s="50"/>
    </row>
    <row r="625">
      <c r="D625" s="50"/>
    </row>
    <row r="626">
      <c r="D626" s="50"/>
    </row>
    <row r="627">
      <c r="D627" s="50"/>
    </row>
    <row r="628">
      <c r="D628" s="50"/>
    </row>
    <row r="629">
      <c r="D629" s="50"/>
    </row>
    <row r="630">
      <c r="D630" s="50"/>
    </row>
    <row r="631">
      <c r="D631" s="50"/>
    </row>
    <row r="632">
      <c r="D632" s="50"/>
    </row>
    <row r="633">
      <c r="D633" s="50"/>
    </row>
    <row r="634">
      <c r="D634" s="50"/>
    </row>
    <row r="635">
      <c r="D635" s="50"/>
    </row>
    <row r="636">
      <c r="D636" s="50"/>
    </row>
    <row r="637">
      <c r="D637" s="50"/>
    </row>
    <row r="638">
      <c r="D638" s="50"/>
    </row>
    <row r="639">
      <c r="D639" s="50"/>
    </row>
    <row r="640">
      <c r="D640" s="50"/>
    </row>
    <row r="641">
      <c r="D641" s="50"/>
    </row>
    <row r="642">
      <c r="D642" s="50"/>
    </row>
    <row r="643">
      <c r="D643" s="50"/>
    </row>
    <row r="644">
      <c r="D644" s="50"/>
    </row>
    <row r="645">
      <c r="D645" s="50"/>
    </row>
    <row r="646">
      <c r="D646" s="50"/>
    </row>
    <row r="647">
      <c r="D647" s="50"/>
    </row>
    <row r="648">
      <c r="D648" s="50"/>
    </row>
    <row r="649">
      <c r="D649" s="50"/>
    </row>
    <row r="650">
      <c r="D650" s="50"/>
    </row>
    <row r="651">
      <c r="D651" s="50"/>
    </row>
    <row r="652">
      <c r="D652" s="50"/>
    </row>
    <row r="653">
      <c r="D653" s="50"/>
    </row>
    <row r="654">
      <c r="D654" s="50"/>
    </row>
    <row r="655">
      <c r="D655" s="50"/>
    </row>
    <row r="656">
      <c r="D656" s="50"/>
    </row>
    <row r="657">
      <c r="D657" s="50"/>
    </row>
    <row r="658">
      <c r="D658" s="50"/>
    </row>
    <row r="659">
      <c r="D659" s="50"/>
    </row>
    <row r="660">
      <c r="D660" s="50"/>
    </row>
    <row r="661">
      <c r="D661" s="50"/>
    </row>
    <row r="662">
      <c r="D662" s="50"/>
    </row>
    <row r="663">
      <c r="D663" s="50"/>
    </row>
    <row r="664">
      <c r="D664" s="50"/>
    </row>
    <row r="665">
      <c r="D665" s="50"/>
    </row>
    <row r="666">
      <c r="D666" s="50"/>
    </row>
    <row r="667">
      <c r="D667" s="50"/>
    </row>
    <row r="668">
      <c r="D668" s="50"/>
    </row>
    <row r="669">
      <c r="D669" s="50"/>
    </row>
    <row r="670">
      <c r="D670" s="50"/>
    </row>
    <row r="671">
      <c r="D671" s="50"/>
    </row>
    <row r="672">
      <c r="D672" s="50"/>
    </row>
    <row r="673">
      <c r="D673" s="50"/>
    </row>
    <row r="674">
      <c r="D674" s="50"/>
    </row>
    <row r="675">
      <c r="D675" s="50"/>
    </row>
    <row r="676">
      <c r="D676" s="50"/>
    </row>
    <row r="677">
      <c r="D677" s="50"/>
    </row>
    <row r="678">
      <c r="D678" s="50"/>
    </row>
    <row r="679">
      <c r="D679" s="50"/>
    </row>
    <row r="680">
      <c r="D680" s="50"/>
    </row>
    <row r="681">
      <c r="D681" s="50"/>
    </row>
    <row r="682">
      <c r="D682" s="50"/>
    </row>
    <row r="683">
      <c r="D683" s="50"/>
    </row>
    <row r="684">
      <c r="D684" s="50"/>
    </row>
    <row r="685">
      <c r="D685" s="50"/>
    </row>
    <row r="686">
      <c r="D686" s="50"/>
    </row>
    <row r="687">
      <c r="D687" s="50"/>
    </row>
    <row r="688">
      <c r="D688" s="50"/>
    </row>
    <row r="689">
      <c r="D689" s="50"/>
    </row>
    <row r="690">
      <c r="D690" s="50"/>
    </row>
    <row r="691">
      <c r="D691" s="50"/>
    </row>
    <row r="692">
      <c r="D692" s="50"/>
    </row>
    <row r="693">
      <c r="D693" s="50"/>
    </row>
    <row r="694">
      <c r="D694" s="50"/>
    </row>
    <row r="695">
      <c r="D695" s="50"/>
    </row>
    <row r="696">
      <c r="D696" s="50"/>
    </row>
    <row r="697">
      <c r="D697" s="50"/>
    </row>
    <row r="698">
      <c r="D698" s="50"/>
    </row>
    <row r="699">
      <c r="D699" s="50"/>
    </row>
    <row r="700">
      <c r="D700" s="50"/>
    </row>
    <row r="701">
      <c r="D701" s="50"/>
    </row>
    <row r="702">
      <c r="D702" s="50"/>
    </row>
    <row r="703">
      <c r="D703" s="50"/>
    </row>
    <row r="704">
      <c r="D704" s="50"/>
    </row>
    <row r="705">
      <c r="D705" s="50"/>
    </row>
    <row r="706">
      <c r="D706" s="50"/>
    </row>
    <row r="707">
      <c r="D707" s="50"/>
    </row>
    <row r="708">
      <c r="D708" s="50"/>
    </row>
    <row r="709">
      <c r="D709" s="50"/>
    </row>
    <row r="710">
      <c r="D710" s="50"/>
    </row>
    <row r="711">
      <c r="D711" s="50"/>
    </row>
    <row r="712">
      <c r="D712" s="50"/>
    </row>
    <row r="713">
      <c r="D713" s="50"/>
    </row>
    <row r="714">
      <c r="D714" s="50"/>
    </row>
    <row r="715">
      <c r="D715" s="50"/>
    </row>
    <row r="716">
      <c r="D716" s="50"/>
    </row>
    <row r="717">
      <c r="D717" s="50"/>
    </row>
    <row r="718">
      <c r="D718" s="50"/>
    </row>
    <row r="719">
      <c r="D719" s="50"/>
    </row>
    <row r="720">
      <c r="D720" s="50"/>
    </row>
    <row r="721">
      <c r="D721" s="50"/>
    </row>
    <row r="722">
      <c r="D722" s="50"/>
    </row>
    <row r="723">
      <c r="D723" s="50"/>
    </row>
    <row r="724">
      <c r="D724" s="50"/>
    </row>
    <row r="725">
      <c r="D725" s="50"/>
    </row>
    <row r="726">
      <c r="D726" s="50"/>
    </row>
    <row r="727">
      <c r="D727" s="50"/>
    </row>
    <row r="728">
      <c r="D728" s="50"/>
    </row>
    <row r="729">
      <c r="D729" s="50"/>
    </row>
    <row r="730">
      <c r="D730" s="50"/>
    </row>
    <row r="731">
      <c r="D731" s="50"/>
    </row>
    <row r="732">
      <c r="D732" s="50"/>
    </row>
    <row r="733">
      <c r="D733" s="50"/>
    </row>
    <row r="734">
      <c r="D734" s="50"/>
    </row>
    <row r="735">
      <c r="D735" s="50"/>
    </row>
    <row r="736">
      <c r="D736" s="50"/>
    </row>
    <row r="737">
      <c r="D737" s="50"/>
    </row>
    <row r="738">
      <c r="D738" s="50"/>
    </row>
    <row r="739">
      <c r="D739" s="50"/>
    </row>
    <row r="740">
      <c r="D740" s="50"/>
    </row>
    <row r="741">
      <c r="D741" s="50"/>
    </row>
    <row r="742">
      <c r="D742" s="50"/>
    </row>
    <row r="743">
      <c r="D743" s="50"/>
    </row>
    <row r="744">
      <c r="D744" s="50"/>
    </row>
    <row r="745">
      <c r="D745" s="50"/>
    </row>
    <row r="746">
      <c r="D746" s="50"/>
    </row>
    <row r="747">
      <c r="D747" s="50"/>
    </row>
    <row r="748">
      <c r="D748" s="50"/>
    </row>
    <row r="749">
      <c r="D749" s="50"/>
    </row>
    <row r="750">
      <c r="D750" s="50"/>
    </row>
    <row r="751">
      <c r="D751" s="50"/>
    </row>
    <row r="752">
      <c r="D752" s="50"/>
    </row>
    <row r="753">
      <c r="D753" s="50"/>
    </row>
    <row r="754">
      <c r="D754" s="50"/>
    </row>
    <row r="755">
      <c r="D755" s="50"/>
    </row>
    <row r="756">
      <c r="D756" s="50"/>
    </row>
    <row r="757">
      <c r="D757" s="50"/>
    </row>
    <row r="758">
      <c r="D758" s="50"/>
    </row>
    <row r="759">
      <c r="D759" s="50"/>
    </row>
    <row r="760">
      <c r="D760" s="50"/>
    </row>
    <row r="761">
      <c r="D761" s="50"/>
    </row>
    <row r="762">
      <c r="D762" s="50"/>
    </row>
    <row r="763">
      <c r="D763" s="50"/>
    </row>
    <row r="764">
      <c r="D764" s="50"/>
    </row>
    <row r="765">
      <c r="D765" s="50"/>
    </row>
    <row r="766">
      <c r="D766" s="50"/>
    </row>
    <row r="767">
      <c r="D767" s="50"/>
    </row>
    <row r="768">
      <c r="D768" s="50"/>
    </row>
    <row r="769">
      <c r="D769" s="50"/>
    </row>
    <row r="770">
      <c r="D770" s="50"/>
    </row>
    <row r="771">
      <c r="D771" s="50"/>
    </row>
    <row r="772">
      <c r="D772" s="50"/>
    </row>
    <row r="773">
      <c r="D773" s="50"/>
    </row>
    <row r="774">
      <c r="D774" s="50"/>
    </row>
    <row r="775">
      <c r="D775" s="50"/>
    </row>
    <row r="776">
      <c r="D776" s="50"/>
    </row>
    <row r="777">
      <c r="D777" s="50"/>
    </row>
    <row r="778">
      <c r="D778" s="50"/>
    </row>
    <row r="779">
      <c r="D779" s="50"/>
    </row>
    <row r="780">
      <c r="D780" s="50"/>
    </row>
    <row r="781">
      <c r="D781" s="50"/>
    </row>
    <row r="782">
      <c r="D782" s="50"/>
    </row>
    <row r="783">
      <c r="D783" s="50"/>
    </row>
    <row r="784">
      <c r="D784" s="50"/>
    </row>
    <row r="785">
      <c r="D785" s="50"/>
    </row>
    <row r="786">
      <c r="D786" s="50"/>
    </row>
    <row r="787">
      <c r="D787" s="50"/>
    </row>
    <row r="788">
      <c r="D788" s="50"/>
    </row>
    <row r="789">
      <c r="D789" s="50"/>
    </row>
    <row r="790">
      <c r="D790" s="50"/>
    </row>
    <row r="791">
      <c r="D791" s="50"/>
    </row>
    <row r="792">
      <c r="D792" s="50"/>
    </row>
    <row r="793">
      <c r="D793" s="50"/>
    </row>
    <row r="794">
      <c r="D794" s="50"/>
    </row>
    <row r="795">
      <c r="D795" s="50"/>
    </row>
    <row r="796">
      <c r="D796" s="50"/>
    </row>
    <row r="797">
      <c r="D797" s="50"/>
    </row>
    <row r="798">
      <c r="D798" s="50"/>
    </row>
    <row r="799">
      <c r="D799" s="50"/>
    </row>
    <row r="800">
      <c r="D800" s="50"/>
    </row>
    <row r="801">
      <c r="D801" s="50"/>
    </row>
    <row r="802">
      <c r="D802" s="50"/>
    </row>
    <row r="803">
      <c r="D803" s="50"/>
    </row>
    <row r="804">
      <c r="D804" s="50"/>
    </row>
    <row r="805">
      <c r="D805" s="50"/>
    </row>
    <row r="806">
      <c r="D806" s="50"/>
    </row>
    <row r="807">
      <c r="D807" s="50"/>
    </row>
    <row r="808">
      <c r="D808" s="50"/>
    </row>
    <row r="809">
      <c r="D809" s="50"/>
    </row>
    <row r="810">
      <c r="D810" s="50"/>
    </row>
    <row r="811">
      <c r="D811" s="50"/>
    </row>
    <row r="812">
      <c r="D812" s="50"/>
    </row>
    <row r="813">
      <c r="D813" s="50"/>
    </row>
    <row r="814">
      <c r="D814" s="50"/>
    </row>
    <row r="815">
      <c r="D815" s="50"/>
    </row>
    <row r="816">
      <c r="D816" s="50"/>
    </row>
    <row r="817">
      <c r="D817" s="50"/>
    </row>
    <row r="818">
      <c r="D818" s="50"/>
    </row>
    <row r="819">
      <c r="D819" s="50"/>
    </row>
    <row r="820">
      <c r="D820" s="50"/>
    </row>
    <row r="821">
      <c r="D821" s="50"/>
    </row>
    <row r="822">
      <c r="D822" s="50"/>
    </row>
    <row r="823">
      <c r="D823" s="50"/>
    </row>
    <row r="824">
      <c r="D824" s="50"/>
    </row>
    <row r="825">
      <c r="D825" s="50"/>
    </row>
    <row r="826">
      <c r="D826" s="50"/>
    </row>
    <row r="827">
      <c r="D827" s="50"/>
    </row>
    <row r="828">
      <c r="D828" s="50"/>
    </row>
    <row r="829">
      <c r="D829" s="50"/>
    </row>
    <row r="830">
      <c r="D830" s="50"/>
    </row>
    <row r="831">
      <c r="D831" s="50"/>
    </row>
    <row r="832">
      <c r="D832" s="50"/>
    </row>
    <row r="833">
      <c r="D833" s="50"/>
    </row>
    <row r="834">
      <c r="D834" s="50"/>
    </row>
    <row r="835">
      <c r="D835" s="50"/>
    </row>
    <row r="836">
      <c r="D836" s="50"/>
    </row>
    <row r="837">
      <c r="D837" s="50"/>
    </row>
    <row r="838">
      <c r="D838" s="50"/>
    </row>
    <row r="839">
      <c r="D839" s="50"/>
    </row>
    <row r="840">
      <c r="D840" s="50"/>
    </row>
    <row r="841">
      <c r="D841" s="50"/>
    </row>
    <row r="842">
      <c r="D842" s="50"/>
    </row>
    <row r="843">
      <c r="D843" s="50"/>
    </row>
    <row r="844">
      <c r="D844" s="50"/>
    </row>
    <row r="845">
      <c r="D845" s="50"/>
    </row>
    <row r="846">
      <c r="D846" s="50"/>
    </row>
    <row r="847">
      <c r="D847" s="50"/>
    </row>
    <row r="848">
      <c r="D848" s="50"/>
    </row>
    <row r="849">
      <c r="D849" s="50"/>
    </row>
    <row r="850">
      <c r="D850" s="50"/>
    </row>
    <row r="851">
      <c r="D851" s="50"/>
    </row>
    <row r="852">
      <c r="D852" s="50"/>
    </row>
    <row r="853">
      <c r="D853" s="50"/>
    </row>
    <row r="854">
      <c r="D854" s="50"/>
    </row>
    <row r="855">
      <c r="D855" s="50"/>
    </row>
    <row r="856">
      <c r="D856" s="50"/>
    </row>
    <row r="857">
      <c r="D857" s="50"/>
    </row>
    <row r="858">
      <c r="D858" s="50"/>
    </row>
    <row r="859">
      <c r="D859" s="50"/>
    </row>
    <row r="860">
      <c r="D860" s="50"/>
    </row>
    <row r="861">
      <c r="D861" s="50"/>
    </row>
    <row r="862">
      <c r="D862" s="50"/>
    </row>
    <row r="863">
      <c r="D863" s="50"/>
    </row>
    <row r="864">
      <c r="D864" s="50"/>
    </row>
    <row r="865">
      <c r="D865" s="50"/>
    </row>
    <row r="866">
      <c r="D866" s="50"/>
    </row>
    <row r="867">
      <c r="D867" s="50"/>
    </row>
    <row r="868">
      <c r="D868" s="50"/>
    </row>
    <row r="869">
      <c r="D869" s="50"/>
    </row>
    <row r="870">
      <c r="D870" s="50"/>
    </row>
    <row r="871">
      <c r="D871" s="50"/>
    </row>
    <row r="872">
      <c r="D872" s="50"/>
    </row>
    <row r="873">
      <c r="D873" s="50"/>
    </row>
    <row r="874">
      <c r="D874" s="50"/>
    </row>
    <row r="875">
      <c r="D875" s="50"/>
    </row>
    <row r="876">
      <c r="D876" s="50"/>
    </row>
    <row r="877">
      <c r="D877" s="50"/>
    </row>
    <row r="878">
      <c r="D878" s="50"/>
    </row>
    <row r="879">
      <c r="D879" s="50"/>
    </row>
    <row r="880">
      <c r="D880" s="50"/>
    </row>
    <row r="881">
      <c r="D881" s="50"/>
    </row>
    <row r="882">
      <c r="D882" s="50"/>
    </row>
    <row r="883">
      <c r="D883" s="50"/>
    </row>
    <row r="884">
      <c r="D884" s="50"/>
    </row>
    <row r="885">
      <c r="D885" s="50"/>
    </row>
    <row r="886">
      <c r="D886" s="50"/>
    </row>
    <row r="887">
      <c r="D887" s="50"/>
    </row>
    <row r="888">
      <c r="D888" s="50"/>
    </row>
    <row r="889">
      <c r="D889" s="50"/>
    </row>
    <row r="890">
      <c r="D890" s="50"/>
    </row>
    <row r="891">
      <c r="D891" s="50"/>
    </row>
    <row r="892">
      <c r="D892" s="50"/>
    </row>
    <row r="893">
      <c r="D893" s="50"/>
    </row>
    <row r="894">
      <c r="D894" s="50"/>
    </row>
    <row r="895">
      <c r="D895" s="50"/>
    </row>
    <row r="896">
      <c r="D896" s="50"/>
    </row>
    <row r="897">
      <c r="D897" s="50"/>
    </row>
    <row r="898">
      <c r="D898" s="50"/>
    </row>
    <row r="899">
      <c r="D899" s="50"/>
    </row>
    <row r="900">
      <c r="D900" s="50"/>
    </row>
    <row r="901">
      <c r="D901" s="50"/>
    </row>
    <row r="902">
      <c r="D902" s="50"/>
    </row>
    <row r="903">
      <c r="D903" s="50"/>
    </row>
    <row r="904">
      <c r="D904" s="50"/>
    </row>
    <row r="905">
      <c r="D905" s="50"/>
    </row>
    <row r="906">
      <c r="D906" s="50"/>
    </row>
    <row r="907">
      <c r="D907" s="50"/>
    </row>
    <row r="908">
      <c r="D908" s="50"/>
    </row>
    <row r="909">
      <c r="D909" s="50"/>
    </row>
    <row r="910">
      <c r="D910" s="50"/>
    </row>
    <row r="911">
      <c r="D911" s="50"/>
    </row>
    <row r="912">
      <c r="D912" s="50"/>
    </row>
    <row r="913">
      <c r="D913" s="50"/>
    </row>
    <row r="914">
      <c r="D914" s="50"/>
    </row>
    <row r="915">
      <c r="D915" s="50"/>
    </row>
    <row r="916">
      <c r="D916" s="50"/>
    </row>
    <row r="917">
      <c r="D917" s="50"/>
    </row>
    <row r="918">
      <c r="D918" s="50"/>
    </row>
    <row r="919">
      <c r="D919" s="50"/>
    </row>
    <row r="920">
      <c r="D920" s="50"/>
    </row>
    <row r="921">
      <c r="D921" s="50"/>
    </row>
    <row r="922">
      <c r="D922" s="50"/>
    </row>
    <row r="923">
      <c r="D923" s="50"/>
    </row>
    <row r="924">
      <c r="D924" s="50"/>
    </row>
    <row r="925">
      <c r="D925" s="50"/>
    </row>
    <row r="926">
      <c r="D926" s="50"/>
    </row>
    <row r="927">
      <c r="D927" s="50"/>
    </row>
    <row r="928">
      <c r="D928" s="50"/>
    </row>
    <row r="929">
      <c r="D929" s="50"/>
    </row>
    <row r="930">
      <c r="D930" s="50"/>
    </row>
    <row r="931">
      <c r="D931" s="50"/>
    </row>
    <row r="932">
      <c r="D932" s="50"/>
    </row>
    <row r="933">
      <c r="D933" s="50"/>
    </row>
    <row r="934">
      <c r="D934" s="50"/>
    </row>
    <row r="935">
      <c r="D935" s="50"/>
    </row>
    <row r="936">
      <c r="D936" s="50"/>
    </row>
    <row r="937">
      <c r="D937" s="50"/>
    </row>
    <row r="938">
      <c r="D938" s="50"/>
    </row>
    <row r="939">
      <c r="D939" s="50"/>
    </row>
    <row r="940">
      <c r="D940" s="50"/>
    </row>
    <row r="941">
      <c r="D941" s="50"/>
    </row>
    <row r="942">
      <c r="D942" s="50"/>
    </row>
    <row r="943">
      <c r="D943" s="50"/>
    </row>
    <row r="944">
      <c r="D944" s="50"/>
    </row>
    <row r="945">
      <c r="D945" s="50"/>
    </row>
    <row r="946">
      <c r="D946" s="50"/>
    </row>
    <row r="947">
      <c r="D947" s="50"/>
    </row>
    <row r="948">
      <c r="D948" s="50"/>
    </row>
    <row r="949">
      <c r="D949" s="50"/>
    </row>
    <row r="950">
      <c r="D950" s="50"/>
    </row>
    <row r="951">
      <c r="D951" s="50"/>
    </row>
    <row r="952">
      <c r="D952" s="50"/>
    </row>
    <row r="953">
      <c r="D953" s="50"/>
    </row>
    <row r="954">
      <c r="D954" s="50"/>
    </row>
    <row r="955">
      <c r="D955" s="50"/>
    </row>
    <row r="956">
      <c r="D956" s="50"/>
    </row>
    <row r="957">
      <c r="D957" s="50"/>
    </row>
    <row r="958">
      <c r="D958" s="50"/>
    </row>
    <row r="959">
      <c r="D959" s="50"/>
    </row>
    <row r="960">
      <c r="D960" s="50"/>
    </row>
    <row r="961">
      <c r="D961" s="50"/>
    </row>
    <row r="962">
      <c r="D962" s="50"/>
    </row>
    <row r="963">
      <c r="D963" s="50"/>
    </row>
    <row r="964">
      <c r="D964" s="50"/>
    </row>
    <row r="965">
      <c r="D965" s="50"/>
    </row>
    <row r="966">
      <c r="D966" s="50"/>
    </row>
    <row r="967">
      <c r="D967" s="50"/>
    </row>
    <row r="968">
      <c r="D968" s="50"/>
    </row>
    <row r="969">
      <c r="D969" s="50"/>
    </row>
    <row r="970">
      <c r="D970" s="50"/>
    </row>
    <row r="971">
      <c r="D971" s="50"/>
    </row>
    <row r="972">
      <c r="D972" s="50"/>
    </row>
    <row r="973">
      <c r="D973" s="50"/>
    </row>
    <row r="974">
      <c r="D974" s="50"/>
    </row>
    <row r="975">
      <c r="D975" s="50"/>
    </row>
    <row r="976">
      <c r="D976" s="50"/>
    </row>
    <row r="977">
      <c r="D977" s="50"/>
    </row>
    <row r="978">
      <c r="D978" s="50"/>
    </row>
    <row r="979">
      <c r="D979" s="50"/>
    </row>
    <row r="980">
      <c r="D980" s="50"/>
    </row>
    <row r="981">
      <c r="D981" s="50"/>
    </row>
    <row r="982">
      <c r="D982" s="50"/>
    </row>
    <row r="983">
      <c r="D983" s="50"/>
    </row>
    <row r="984">
      <c r="D984" s="50"/>
    </row>
    <row r="985">
      <c r="D985" s="50"/>
    </row>
    <row r="986">
      <c r="D986" s="50"/>
    </row>
    <row r="987">
      <c r="D987" s="50"/>
    </row>
    <row r="988">
      <c r="D988" s="50"/>
    </row>
    <row r="989">
      <c r="D989" s="50"/>
    </row>
    <row r="990">
      <c r="D990" s="50"/>
    </row>
    <row r="991">
      <c r="D991" s="50"/>
    </row>
    <row r="992">
      <c r="D992" s="50"/>
    </row>
    <row r="993">
      <c r="D993" s="50"/>
    </row>
    <row r="994">
      <c r="D994" s="50"/>
    </row>
    <row r="995">
      <c r="D995" s="50"/>
    </row>
    <row r="996">
      <c r="D996" s="50"/>
    </row>
    <row r="997">
      <c r="D997" s="50"/>
    </row>
    <row r="998">
      <c r="D998" s="50"/>
    </row>
    <row r="999">
      <c r="D999" s="50"/>
    </row>
    <row r="1000">
      <c r="D1000" s="50"/>
    </row>
  </sheetData>
  <mergeCells count="1">
    <mergeCell ref="A1:B1"/>
  </mergeCells>
  <hyperlinks>
    <hyperlink r:id="rId1" ref="D2"/>
    <hyperlink r:id="rId2" ref="F2"/>
    <hyperlink r:id="rId3" location="fmt=2691&amp;loc=127,1763,331,348,336,171,321,345,357,332,324,369,358,362,360,337,327,364,356,217,353,328,354,352,320,339,334,365,343,330,367,344,355,366,368,265,349,361,4,273,59,370,326,322,341,338,350,342,329,325,359,351,363,340,335,2&amp;tf=132&amp;sortType=asc" ref="D3"/>
    <hyperlink r:id="rId4" ref="F3"/>
    <hyperlink r:id="rId5" ref="D4"/>
    <hyperlink r:id="rId6" ref="F4"/>
    <hyperlink r:id="rId7" location=":~:text=The%20Gini%20index%20for%20the,the%202017%20level%20of%200.488." ref="D5"/>
    <hyperlink r:id="rId8" ref="F5"/>
    <hyperlink r:id="rId9" ref="D6"/>
    <hyperlink r:id="rId10" ref="F6"/>
    <hyperlink r:id="rId11" location=":~:text=A%20staple%20measure%20of%20income,grown%20from%200.49%20in%202010." ref="D7"/>
    <hyperlink r:id="rId12" ref="F7"/>
    <hyperlink r:id="rId13" ref="D8"/>
    <hyperlink r:id="rId14" ref="F8"/>
  </hyperlinks>
  <drawing r:id="rId15"/>
</worksheet>
</file>