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7d839275c780189/Documents/2025 Summer Bristol/Revised/"/>
    </mc:Choice>
  </mc:AlternateContent>
  <xr:revisionPtr revIDLastSave="268" documentId="8_{DD48AEDB-D6CD-4A41-9815-56F0962A60AA}" xr6:coauthVersionLast="47" xr6:coauthVersionMax="47" xr10:uidLastSave="{C2FF16E2-D373-4870-9783-CC7F86C08CC5}"/>
  <bookViews>
    <workbookView xWindow="-110" yWindow="-110" windowWidth="19420" windowHeight="10300" tabRatio="780" xr2:uid="{00000000-000D-0000-FFFF-FFFF00000000}"/>
  </bookViews>
  <sheets>
    <sheet name="DCM volcanoes" sheetId="4" r:id="rId1"/>
    <sheet name="Statistics" sheetId="6" r:id="rId2"/>
    <sheet name="No change" sheetId="14" r:id="rId3"/>
    <sheet name="Statistics (no change)" sheetId="1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5" l="1"/>
  <c r="B23" i="15"/>
  <c r="B22" i="15"/>
  <c r="B21" i="15"/>
  <c r="B20" i="15"/>
  <c r="B19" i="15"/>
  <c r="B18" i="15"/>
  <c r="B25" i="15"/>
  <c r="B14" i="15"/>
  <c r="B13" i="15"/>
  <c r="B12" i="15"/>
  <c r="B11" i="15"/>
  <c r="B10" i="15"/>
  <c r="B4" i="15"/>
  <c r="B3" i="15"/>
  <c r="B2" i="15"/>
  <c r="B7" i="15"/>
  <c r="B5" i="15"/>
  <c r="J18" i="4"/>
  <c r="J95" i="4"/>
  <c r="J56" i="4"/>
  <c r="J75" i="4"/>
  <c r="J100" i="4"/>
  <c r="B2" i="6"/>
  <c r="J96" i="4"/>
  <c r="J22" i="4"/>
  <c r="J94" i="4"/>
  <c r="J54" i="4"/>
  <c r="J53" i="4"/>
  <c r="J58" i="4"/>
  <c r="J61" i="4"/>
  <c r="J66" i="4"/>
  <c r="J36" i="4"/>
  <c r="J30" i="4"/>
  <c r="B14" i="6"/>
  <c r="B25" i="6"/>
  <c r="B24" i="6"/>
  <c r="B23" i="6"/>
  <c r="B22" i="6"/>
  <c r="B21" i="6"/>
  <c r="B20" i="6"/>
  <c r="B19" i="6"/>
  <c r="B18" i="6"/>
  <c r="B13" i="6"/>
  <c r="B12" i="6"/>
  <c r="B11" i="6"/>
  <c r="B10" i="6"/>
  <c r="B7" i="6"/>
  <c r="B5" i="6"/>
  <c r="B4" i="6"/>
  <c r="B3" i="6"/>
  <c r="J102" i="4"/>
  <c r="J16" i="4"/>
  <c r="J72" i="4"/>
  <c r="J37" i="4"/>
  <c r="J70" i="4"/>
  <c r="J89" i="4"/>
  <c r="J65" i="4"/>
  <c r="J33" i="4"/>
  <c r="J9" i="4"/>
  <c r="J85" i="4"/>
  <c r="J28" i="4"/>
  <c r="J29" i="4"/>
  <c r="J88" i="4"/>
  <c r="J25" i="4"/>
  <c r="J81" i="4"/>
  <c r="J103" i="4"/>
  <c r="J47" i="4"/>
  <c r="J67" i="4"/>
  <c r="J104" i="4"/>
  <c r="J19" i="4"/>
  <c r="J13" i="4"/>
  <c r="J15" i="4"/>
  <c r="J74" i="4"/>
  <c r="J97" i="4"/>
  <c r="J101" i="4"/>
  <c r="J26" i="4"/>
  <c r="J76" i="4"/>
  <c r="J105" i="4"/>
  <c r="J17" i="4"/>
  <c r="J11" i="4"/>
  <c r="J12" i="4"/>
  <c r="J80" i="4"/>
  <c r="J27" i="4"/>
  <c r="J40" i="4"/>
  <c r="J4" i="4"/>
  <c r="J55" i="4"/>
  <c r="J14" i="4"/>
  <c r="J83" i="4"/>
  <c r="J6" i="4"/>
  <c r="J23" i="4"/>
  <c r="J3" i="4"/>
  <c r="J41" i="4"/>
  <c r="J39" i="4"/>
  <c r="J59" i="4"/>
  <c r="J78" i="4"/>
  <c r="J52" i="4"/>
  <c r="J48" i="4"/>
  <c r="J24" i="4"/>
  <c r="J64" i="4"/>
  <c r="J44" i="4"/>
  <c r="J57" i="4"/>
  <c r="J60" i="4"/>
  <c r="J50" i="4"/>
  <c r="J91" i="4"/>
  <c r="J62" i="4"/>
  <c r="J63" i="4"/>
  <c r="J73" i="4"/>
  <c r="J5" i="4"/>
  <c r="J99" i="4"/>
  <c r="J84" i="4"/>
  <c r="J38" i="4"/>
  <c r="J45" i="4"/>
  <c r="J98" i="4"/>
  <c r="J10" i="4"/>
  <c r="J87" i="4"/>
  <c r="J34" i="4"/>
  <c r="J51" i="4"/>
  <c r="J68" i="4"/>
  <c r="J42" i="4"/>
  <c r="J93" i="4"/>
  <c r="J86" i="4"/>
  <c r="J69" i="4"/>
  <c r="J43" i="4"/>
  <c r="J92" i="4"/>
  <c r="J32" i="4"/>
  <c r="J77" i="4"/>
  <c r="J79" i="4"/>
  <c r="J49" i="4"/>
  <c r="J8" i="4"/>
  <c r="J20" i="4"/>
  <c r="J82" i="4"/>
  <c r="J35" i="4"/>
  <c r="J71" i="4"/>
  <c r="J90" i="4"/>
  <c r="J21" i="4"/>
  <c r="J7" i="4"/>
  <c r="J46" i="4"/>
  <c r="J31" i="4"/>
  <c r="B15" i="15" l="1"/>
  <c r="B15" i="6"/>
</calcChain>
</file>

<file path=xl/sharedStrings.xml><?xml version="1.0" encoding="utf-8"?>
<sst xmlns="http://schemas.openxmlformats.org/spreadsheetml/2006/main" count="764" uniqueCount="225">
  <si>
    <t>Downloaded on 27 Jun 2024 at 08:43 AM</t>
  </si>
  <si>
    <t>Volcano Number</t>
  </si>
  <si>
    <t>Volcano Name</t>
  </si>
  <si>
    <t>Latitude</t>
  </si>
  <si>
    <t>Longitude</t>
  </si>
  <si>
    <t>Kanlaon</t>
  </si>
  <si>
    <t>Kilauea</t>
  </si>
  <si>
    <t>Kerinci</t>
  </si>
  <si>
    <t>Dempo</t>
  </si>
  <si>
    <t>Whakaari/White Island</t>
  </si>
  <si>
    <t>Ubinas</t>
  </si>
  <si>
    <t>Barren Island</t>
  </si>
  <si>
    <t>Fernandina</t>
  </si>
  <si>
    <t>Tengger Caldera</t>
  </si>
  <si>
    <t>Ambae</t>
  </si>
  <si>
    <t>Marapi</t>
  </si>
  <si>
    <t>Poas</t>
  </si>
  <si>
    <t>Ioto</t>
  </si>
  <si>
    <t>Ulawun</t>
  </si>
  <si>
    <t>San Cristobal</t>
  </si>
  <si>
    <t>Fournaise, Piton de la</t>
  </si>
  <si>
    <t>Klyuchevskoy</t>
  </si>
  <si>
    <t>Mayon</t>
  </si>
  <si>
    <t>Kikai</t>
  </si>
  <si>
    <t>Chikurachki</t>
  </si>
  <si>
    <t>San Miguel</t>
  </si>
  <si>
    <t>Chirinkotan</t>
  </si>
  <si>
    <t>Nishinoshima</t>
  </si>
  <si>
    <t>Alaid</t>
  </si>
  <si>
    <t>Ebeko</t>
  </si>
  <si>
    <t>Bulusan</t>
  </si>
  <si>
    <t>Sangeang Api</t>
  </si>
  <si>
    <t>Wolf</t>
  </si>
  <si>
    <t>Asosan</t>
  </si>
  <si>
    <t>Pavlof</t>
  </si>
  <si>
    <t>Copahue</t>
  </si>
  <si>
    <t>Rincon de la Vieja</t>
  </si>
  <si>
    <t>Krakatau</t>
  </si>
  <si>
    <t>Great Sitkin</t>
  </si>
  <si>
    <t>Dieng Volcanic Complex</t>
  </si>
  <si>
    <t>Telica</t>
  </si>
  <si>
    <t>Veniaminof</t>
  </si>
  <si>
    <t>Semisopochnoi</t>
  </si>
  <si>
    <t>Merapi</t>
  </si>
  <si>
    <t>Kuchinoerabujima</t>
  </si>
  <si>
    <t>Sinabung</t>
  </si>
  <si>
    <t>Cleveland</t>
  </si>
  <si>
    <t>Karymsky</t>
  </si>
  <si>
    <t>Soputan</t>
  </si>
  <si>
    <t>Sarychev Peak</t>
  </si>
  <si>
    <t>Asamayama</t>
  </si>
  <si>
    <t>Tangkuban Parahu</t>
  </si>
  <si>
    <t>Raikoke</t>
  </si>
  <si>
    <t>Colima</t>
  </si>
  <si>
    <t>Sangay</t>
  </si>
  <si>
    <t>Tinakula</t>
  </si>
  <si>
    <t>Karangetang</t>
  </si>
  <si>
    <t>Planchon-Peteroa</t>
  </si>
  <si>
    <t>Gamalama</t>
  </si>
  <si>
    <t>Ketoi</t>
  </si>
  <si>
    <t>Negra, Sierra</t>
  </si>
  <si>
    <t>Nyamulagira</t>
  </si>
  <si>
    <t>Kirishimayama</t>
  </si>
  <si>
    <t>Kusatsu-Shiranesan</t>
  </si>
  <si>
    <t>Kadovar</t>
  </si>
  <si>
    <t>Agung</t>
  </si>
  <si>
    <t>Semeru</t>
  </si>
  <si>
    <t>Lengai, Ol Doinyo</t>
  </si>
  <si>
    <t>Aira</t>
  </si>
  <si>
    <t>Kambalny</t>
  </si>
  <si>
    <t>Ebulobo</t>
  </si>
  <si>
    <t>Bogoslof</t>
  </si>
  <si>
    <t>Bezymianny</t>
  </si>
  <si>
    <t>Zhupanovsky</t>
  </si>
  <si>
    <t>Sabancaya</t>
  </si>
  <si>
    <t>Rinjani</t>
  </si>
  <si>
    <t>Bristol Island</t>
  </si>
  <si>
    <t>Zavodovski</t>
  </si>
  <si>
    <t>Chillan, Nevados de</t>
  </si>
  <si>
    <t>Reventador</t>
  </si>
  <si>
    <t>Ibu</t>
  </si>
  <si>
    <t>Popocatepetl</t>
  </si>
  <si>
    <t>Suwanosejima</t>
  </si>
  <si>
    <t>Nyiragongo</t>
  </si>
  <si>
    <t>Fuego</t>
  </si>
  <si>
    <t>Bagana</t>
  </si>
  <si>
    <t>Sheveluch</t>
  </si>
  <si>
    <t>Erebus</t>
  </si>
  <si>
    <t>Erta Ale</t>
  </si>
  <si>
    <t>Stromboli</t>
  </si>
  <si>
    <t>Dukono</t>
  </si>
  <si>
    <t>Santa Maria</t>
  </si>
  <si>
    <t>Yasur</t>
  </si>
  <si>
    <t>-</t>
  </si>
  <si>
    <t>Quality</t>
  </si>
  <si>
    <t>yes</t>
  </si>
  <si>
    <t>First change</t>
  </si>
  <si>
    <t>Last change</t>
  </si>
  <si>
    <t>2018-04</t>
  </si>
  <si>
    <t>2019-05</t>
  </si>
  <si>
    <t>2018-07</t>
  </si>
  <si>
    <t>2019-11</t>
  </si>
  <si>
    <t>2018-08</t>
  </si>
  <si>
    <t>2018-02/2018-01</t>
  </si>
  <si>
    <t>2019-12</t>
  </si>
  <si>
    <t>2018-06</t>
  </si>
  <si>
    <t>2019-07</t>
  </si>
  <si>
    <t>2019-04</t>
  </si>
  <si>
    <t>2019-03</t>
  </si>
  <si>
    <t>2020-06/2019-07</t>
  </si>
  <si>
    <t>2018-01</t>
  </si>
  <si>
    <t>2021-08</t>
  </si>
  <si>
    <t>2019-01</t>
  </si>
  <si>
    <t>2018-03</t>
  </si>
  <si>
    <t>2017-12</t>
  </si>
  <si>
    <t>2018-02</t>
  </si>
  <si>
    <t>2020-01</t>
  </si>
  <si>
    <t>2019-07/2020-02</t>
  </si>
  <si>
    <t>2019-01/2019-08</t>
  </si>
  <si>
    <t>2018-09</t>
  </si>
  <si>
    <t>2019-12/2020-01</t>
  </si>
  <si>
    <t>2019-07/2019-01</t>
  </si>
  <si>
    <t>2019-06</t>
  </si>
  <si>
    <t>2017-09</t>
  </si>
  <si>
    <t>2018-11</t>
  </si>
  <si>
    <t>2018-12</t>
  </si>
  <si>
    <t>2019-10</t>
  </si>
  <si>
    <t>2017-11</t>
  </si>
  <si>
    <t>2019-08/2019-10</t>
  </si>
  <si>
    <t>2019-02</t>
  </si>
  <si>
    <t>2018-05</t>
  </si>
  <si>
    <t>2019-09</t>
  </si>
  <si>
    <t>2019-06/2019-01</t>
  </si>
  <si>
    <t>2019-12/2021-01/2021-07</t>
  </si>
  <si>
    <t>2018-03/2018-04</t>
  </si>
  <si>
    <t>2018-10</t>
  </si>
  <si>
    <t>2020-02</t>
  </si>
  <si>
    <t>2018-05/2019-06</t>
  </si>
  <si>
    <t>no</t>
  </si>
  <si>
    <t>2018-06/2018-07</t>
  </si>
  <si>
    <t>2020-02/2019-05</t>
  </si>
  <si>
    <t>2020-04</t>
  </si>
  <si>
    <t>2019-11/2020-06</t>
  </si>
  <si>
    <t>2019-05/2019-11</t>
  </si>
  <si>
    <t>2021-07</t>
  </si>
  <si>
    <t>unconfirmed</t>
  </si>
  <si>
    <t>Derived from: Global Volcanism Program - Volcanoes of the World 5.2.0</t>
  </si>
  <si>
    <t>Lava flow</t>
  </si>
  <si>
    <t>Lava dome</t>
  </si>
  <si>
    <t>Flank collapse</t>
  </si>
  <si>
    <t>Subsidence or uplift</t>
  </si>
  <si>
    <t>Explosion</t>
  </si>
  <si>
    <t>Ash</t>
  </si>
  <si>
    <t>number of volcanoes</t>
  </si>
  <si>
    <t>number of eruptions</t>
  </si>
  <si>
    <t>3 (low quality)</t>
  </si>
  <si>
    <t>4 (very low quality)</t>
  </si>
  <si>
    <t>Lava flows</t>
  </si>
  <si>
    <t>Lava domes</t>
  </si>
  <si>
    <t>1 (very high quality)</t>
  </si>
  <si>
    <t>2 (high quality)</t>
  </si>
  <si>
    <t>PDCs</t>
  </si>
  <si>
    <t>PDC</t>
  </si>
  <si>
    <t>Nothing visible/hard to classify</t>
  </si>
  <si>
    <t>very high rate of erosion, material added to cone but can't pick out lava flows</t>
  </si>
  <si>
    <t>ash clouds, denuded vegetation, slopes look unstable</t>
  </si>
  <si>
    <t>activity contained within crater</t>
  </si>
  <si>
    <t>total</t>
  </si>
  <si>
    <t>Volcanic features</t>
  </si>
  <si>
    <t>Nothing noticeable</t>
  </si>
  <si>
    <t>Quality index</t>
  </si>
  <si>
    <t>General</t>
  </si>
  <si>
    <t>Notes</t>
  </si>
  <si>
    <t>Matching first and last changes?</t>
  </si>
  <si>
    <t>has eruptions 2010-2015</t>
  </si>
  <si>
    <t>unconfirmed eruptions 2010-2015</t>
  </si>
  <si>
    <t>does not have eruptions 2010-2015</t>
  </si>
  <si>
    <t>formation of a lava lake (Coppola et al., 2016: https://doi.org/10.1007/s00445-016-1014-7)</t>
  </si>
  <si>
    <t>2019-08</t>
  </si>
  <si>
    <t>2018-06/2018-09</t>
  </si>
  <si>
    <t>2017-05</t>
  </si>
  <si>
    <t>2017-06</t>
  </si>
  <si>
    <t>2018-10/2018-11</t>
  </si>
  <si>
    <t>2019-05/2019-06</t>
  </si>
  <si>
    <t>2020-03</t>
  </si>
  <si>
    <t>2018-01/2018-04</t>
  </si>
  <si>
    <t>Nothing visible</t>
  </si>
  <si>
    <t>Activity 2010-2015?</t>
  </si>
  <si>
    <t>same</t>
  </si>
  <si>
    <t>snow</t>
  </si>
  <si>
    <t>misalignment of panels</t>
  </si>
  <si>
    <t>snow doesn't appear to impact quality, though could account for some of the positive background changes</t>
  </si>
  <si>
    <t>nunurco lava dome not visible</t>
  </si>
  <si>
    <t>lava dome not visible</t>
  </si>
  <si>
    <t>#DCM eruptions after Jan 2016</t>
  </si>
  <si>
    <t>many overlapping flows</t>
  </si>
  <si>
    <t>sometimes snow</t>
  </si>
  <si>
    <t>phreatic eruptions in crater lake, high HAI across crater</t>
  </si>
  <si>
    <t>GVP bulletin records ash clouds but no lava, DCM shows flow-shaped features on west flank near summit, small so resolution is low, high HAI especially within crater</t>
  </si>
  <si>
    <t>some signal visible, but high noise and processing artefacts</t>
  </si>
  <si>
    <t>mainly snow</t>
  </si>
  <si>
    <t>Crater-forming explosion</t>
  </si>
  <si>
    <t>Etna</t>
  </si>
  <si>
    <t>2019-06/2019/05</t>
  </si>
  <si>
    <t>Heard</t>
  </si>
  <si>
    <t>2018-12/2019-02</t>
  </si>
  <si>
    <t>Pacaya</t>
  </si>
  <si>
    <t>2020-01/2019-12</t>
  </si>
  <si>
    <t>Momotombo</t>
  </si>
  <si>
    <t>#DCM eruptions included</t>
  </si>
  <si>
    <t>Masaya</t>
  </si>
  <si>
    <t>Langila</t>
  </si>
  <si>
    <t>Lascar</t>
  </si>
  <si>
    <t>2019-06/2021-07</t>
  </si>
  <si>
    <t>Tofua</t>
  </si>
  <si>
    <t>2019-10/2019-03</t>
  </si>
  <si>
    <t>Cotopaxi</t>
  </si>
  <si>
    <t>Turrialba</t>
  </si>
  <si>
    <t>2020-02/2019-09</t>
  </si>
  <si>
    <t>Villarrica</t>
  </si>
  <si>
    <t>Ruiz, Nevado del</t>
  </si>
  <si>
    <t>Manam</t>
  </si>
  <si>
    <t>Tungurahua</t>
  </si>
  <si>
    <t>2020-06</t>
  </si>
  <si>
    <t>Chirpoi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</si>
</sst>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Calibri"/>
    </font>
    <font>
      <b/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6F3FF"/>
        <bgColor indexed="64"/>
      </patternFill>
    </fill>
    <fill>
      <patternFill patternType="solid">
        <fgColor theme="3" tint="0.74999237037263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9" fillId="33" borderId="0" xfId="0" applyFont="1" applyFill="1" applyAlignment="1">
      <alignment horizontal="left" vertical="top" wrapText="1"/>
    </xf>
    <xf numFmtId="0" fontId="18" fillId="0" borderId="0" xfId="0" applyFont="1" applyAlignment="1">
      <alignment horizontal="left" vertical="top" wrapText="1"/>
    </xf>
    <xf numFmtId="0" fontId="20" fillId="0" borderId="0" xfId="0" applyFont="1" applyAlignment="1">
      <alignment horizontal="left" vertical="top" wrapText="1"/>
    </xf>
    <xf numFmtId="0" fontId="19" fillId="34" borderId="10" xfId="0" applyFont="1" applyFill="1" applyBorder="1" applyAlignment="1">
      <alignment horizontal="left" vertical="top" wrapText="1"/>
    </xf>
    <xf numFmtId="0" fontId="21" fillId="34" borderId="10" xfId="0" applyFont="1" applyFill="1" applyBorder="1" applyAlignment="1">
      <alignment horizontal="left" vertical="top" wrapText="1"/>
    </xf>
    <xf numFmtId="0" fontId="21" fillId="33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left" vertical="top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16" fillId="0" borderId="0" xfId="0" applyFont="1"/>
    <xf numFmtId="0" fontId="20" fillId="0" borderId="0" xfId="0" applyFont="1" applyAlignment="1">
      <alignment horizontal="left" vertical="top"/>
    </xf>
    <xf numFmtId="0" fontId="20" fillId="0" borderId="0" xfId="0" applyFont="1" applyAlignment="1">
      <alignment horizontal="left" vertical="top"/>
      <extLst>
        <ext xmlns:xfpb="http://schemas.microsoft.com/office/spreadsheetml/2022/featurepropertybag" uri="{C7286773-470A-42A8-94C5-96B5CB345126}">
          <xfpb:xfComplement i="0"/>
        </ext>
      </extLst>
    </xf>
    <xf numFmtId="0" fontId="19" fillId="33" borderId="11" xfId="0" applyFont="1" applyFill="1" applyBorder="1" applyAlignment="1">
      <alignment horizontal="left" vertical="top" wrapText="1"/>
    </xf>
    <xf numFmtId="0" fontId="21" fillId="33" borderId="11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E80F0A"/>
      <color rgb="FFFFFF99"/>
      <color rgb="FFFFFEE5"/>
      <color rgb="FFFF0101"/>
      <color rgb="FF9A0000"/>
      <color rgb="FFFFFCBD"/>
      <color rgb="FFD00000"/>
      <color rgb="FFFF7C47"/>
      <color rgb="FFFFF0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22/11/relationships/FeaturePropertyBag" Target="featurePropertyBag/featurePropertyBag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95BF2-AA02-47A6-8F31-5C03AE03C2AC}">
  <dimension ref="A1:S108"/>
  <sheetViews>
    <sheetView tabSelected="1" topLeftCell="A78" zoomScale="80" zoomScaleNormal="80" workbookViewId="0">
      <selection activeCell="I11" sqref="I11"/>
    </sheetView>
  </sheetViews>
  <sheetFormatPr defaultRowHeight="16.5" customHeight="1" x14ac:dyDescent="0.35"/>
  <cols>
    <col min="1" max="1" width="8.08984375" bestFit="1" customWidth="1"/>
    <col min="2" max="2" width="9.6328125" bestFit="1" customWidth="1"/>
    <col min="3" max="3" width="8" bestFit="1" customWidth="1"/>
    <col min="4" max="4" width="20.7265625" bestFit="1" customWidth="1"/>
    <col min="5" max="5" width="15" bestFit="1" customWidth="1"/>
    <col min="6" max="6" width="11.54296875" bestFit="1" customWidth="1"/>
    <col min="7" max="7" width="7" bestFit="1" customWidth="1"/>
    <col min="8" max="8" width="15.90625" bestFit="1" customWidth="1"/>
    <col min="9" max="9" width="23.90625" bestFit="1" customWidth="1"/>
    <col min="10" max="10" width="15.81640625" bestFit="1" customWidth="1"/>
    <col min="11" max="18" width="12.6328125" customWidth="1"/>
    <col min="19" max="19" width="140.1796875" bestFit="1" customWidth="1"/>
  </cols>
  <sheetData>
    <row r="1" spans="1:19" ht="16.5" customHeight="1" thickBot="1" x14ac:dyDescent="0.4">
      <c r="A1" s="11" t="s">
        <v>146</v>
      </c>
      <c r="B1" s="11"/>
      <c r="C1" s="11"/>
      <c r="D1" s="11"/>
      <c r="E1" s="11"/>
      <c r="F1" s="12" t="s">
        <v>0</v>
      </c>
      <c r="G1" s="12"/>
      <c r="H1" s="12"/>
      <c r="I1" s="12"/>
      <c r="J1" s="12"/>
      <c r="K1" s="6"/>
      <c r="L1" s="6"/>
      <c r="M1" s="6"/>
      <c r="N1" s="6"/>
      <c r="O1" s="6"/>
      <c r="P1" s="6"/>
      <c r="Q1" s="6"/>
      <c r="R1" s="6"/>
      <c r="S1" s="1"/>
    </row>
    <row r="2" spans="1:19" ht="44.5" thickTop="1" thickBot="1" x14ac:dyDescent="0.4">
      <c r="A2" s="4" t="s">
        <v>1</v>
      </c>
      <c r="B2" s="4" t="s">
        <v>4</v>
      </c>
      <c r="C2" s="4" t="s">
        <v>3</v>
      </c>
      <c r="D2" s="4" t="s">
        <v>2</v>
      </c>
      <c r="E2" s="5" t="s">
        <v>209</v>
      </c>
      <c r="F2" s="5" t="s">
        <v>187</v>
      </c>
      <c r="G2" s="4" t="s">
        <v>94</v>
      </c>
      <c r="H2" s="4" t="s">
        <v>96</v>
      </c>
      <c r="I2" s="4" t="s">
        <v>97</v>
      </c>
      <c r="J2" s="4" t="s">
        <v>173</v>
      </c>
      <c r="K2" s="5" t="s">
        <v>147</v>
      </c>
      <c r="L2" s="5" t="s">
        <v>148</v>
      </c>
      <c r="M2" s="5" t="s">
        <v>162</v>
      </c>
      <c r="N2" s="5" t="s">
        <v>149</v>
      </c>
      <c r="O2" s="5" t="s">
        <v>150</v>
      </c>
      <c r="P2" s="5" t="s">
        <v>152</v>
      </c>
      <c r="Q2" s="5" t="s">
        <v>151</v>
      </c>
      <c r="R2" s="5" t="s">
        <v>163</v>
      </c>
      <c r="S2" s="5" t="s">
        <v>172</v>
      </c>
    </row>
    <row r="3" spans="1:19" ht="16.5" customHeight="1" thickTop="1" x14ac:dyDescent="0.35">
      <c r="A3" s="2">
        <v>264020</v>
      </c>
      <c r="B3" s="2">
        <v>115.508</v>
      </c>
      <c r="C3" s="2">
        <v>-8.343</v>
      </c>
      <c r="D3" s="2" t="s">
        <v>65</v>
      </c>
      <c r="E3" s="2">
        <v>1</v>
      </c>
      <c r="F3" s="3" t="s">
        <v>138</v>
      </c>
      <c r="G3" s="2">
        <v>4</v>
      </c>
      <c r="H3" s="3" t="s">
        <v>113</v>
      </c>
      <c r="I3" s="3" t="s">
        <v>107</v>
      </c>
      <c r="J3" s="2" t="str">
        <f t="shared" ref="J3:J34" si="0">IF((AND(H3=I3,NOT(ISBLANK(H3)))), "same", "-")</f>
        <v>-</v>
      </c>
      <c r="K3" s="7" t="b">
        <v>0</v>
      </c>
      <c r="L3" s="7" t="b">
        <v>1</v>
      </c>
      <c r="M3" s="7" t="b">
        <v>0</v>
      </c>
      <c r="N3" s="7" t="b">
        <v>0</v>
      </c>
      <c r="O3" s="7" t="b">
        <v>0</v>
      </c>
      <c r="P3" s="7" t="b">
        <v>0</v>
      </c>
      <c r="Q3" s="7" t="b">
        <v>0</v>
      </c>
      <c r="R3" s="7" t="b">
        <v>0</v>
      </c>
      <c r="S3" s="2"/>
    </row>
    <row r="4" spans="1:19" ht="16.5" customHeight="1" x14ac:dyDescent="0.35">
      <c r="A4" s="2">
        <v>282080</v>
      </c>
      <c r="B4" s="2">
        <v>130.65889999999999</v>
      </c>
      <c r="C4" s="2">
        <v>31.577200000000001</v>
      </c>
      <c r="D4" s="2" t="s">
        <v>68</v>
      </c>
      <c r="E4" s="2">
        <v>1</v>
      </c>
      <c r="F4" s="3" t="s">
        <v>138</v>
      </c>
      <c r="G4" s="2">
        <v>2</v>
      </c>
      <c r="H4" s="2" t="s">
        <v>102</v>
      </c>
      <c r="I4" s="2" t="s">
        <v>116</v>
      </c>
      <c r="J4" s="2" t="str">
        <f t="shared" si="0"/>
        <v>-</v>
      </c>
      <c r="K4" s="7" t="b">
        <v>0</v>
      </c>
      <c r="L4" s="7" t="b">
        <v>0</v>
      </c>
      <c r="M4" s="7" t="b">
        <v>0</v>
      </c>
      <c r="N4" s="7" t="b">
        <v>0</v>
      </c>
      <c r="O4" s="7" t="b">
        <v>0</v>
      </c>
      <c r="P4" s="7" t="b">
        <v>0</v>
      </c>
      <c r="Q4" s="7" t="b">
        <v>0</v>
      </c>
      <c r="R4" s="7" t="b">
        <v>1</v>
      </c>
      <c r="S4" s="2"/>
    </row>
    <row r="5" spans="1:19" ht="16.5" customHeight="1" x14ac:dyDescent="0.35">
      <c r="A5" s="2">
        <v>290390</v>
      </c>
      <c r="B5" s="2">
        <v>155.565</v>
      </c>
      <c r="C5" s="2">
        <v>50.860999999999997</v>
      </c>
      <c r="D5" s="2" t="s">
        <v>28</v>
      </c>
      <c r="E5" s="2">
        <v>1</v>
      </c>
      <c r="F5" s="3" t="s">
        <v>95</v>
      </c>
      <c r="G5" s="2">
        <v>2</v>
      </c>
      <c r="H5" s="3" t="s">
        <v>139</v>
      </c>
      <c r="I5" s="3" t="s">
        <v>106</v>
      </c>
      <c r="J5" s="2" t="str">
        <f t="shared" si="0"/>
        <v>-</v>
      </c>
      <c r="K5" s="7" t="b">
        <v>1</v>
      </c>
      <c r="L5" s="7" t="b">
        <v>0</v>
      </c>
      <c r="M5" s="7" t="b">
        <v>0</v>
      </c>
      <c r="N5" s="7" t="b">
        <v>0</v>
      </c>
      <c r="O5" s="7" t="b">
        <v>0</v>
      </c>
      <c r="P5" s="7" t="b">
        <v>0</v>
      </c>
      <c r="Q5" s="7" t="b">
        <v>0</v>
      </c>
      <c r="R5" s="7" t="b">
        <v>0</v>
      </c>
      <c r="S5" s="2"/>
    </row>
    <row r="6" spans="1:19" ht="16.5" customHeight="1" x14ac:dyDescent="0.35">
      <c r="A6" s="2">
        <v>257030</v>
      </c>
      <c r="B6" s="2">
        <v>167.83500000000001</v>
      </c>
      <c r="C6" s="2">
        <v>-15.388999999999999</v>
      </c>
      <c r="D6" s="2" t="s">
        <v>14</v>
      </c>
      <c r="E6" s="2">
        <v>2</v>
      </c>
      <c r="F6" s="3" t="s">
        <v>95</v>
      </c>
      <c r="G6" s="2">
        <v>3</v>
      </c>
      <c r="H6" s="2" t="s">
        <v>103</v>
      </c>
      <c r="I6" s="2" t="s">
        <v>121</v>
      </c>
      <c r="J6" s="2" t="str">
        <f t="shared" si="0"/>
        <v>-</v>
      </c>
      <c r="K6" s="7" t="b">
        <v>1</v>
      </c>
      <c r="L6" s="7" t="b">
        <v>1</v>
      </c>
      <c r="M6" s="7" t="b">
        <v>0</v>
      </c>
      <c r="N6" s="7" t="b">
        <v>0</v>
      </c>
      <c r="O6" s="7" t="b">
        <v>0</v>
      </c>
      <c r="P6" s="7" t="b">
        <v>0</v>
      </c>
      <c r="Q6" s="7" t="b">
        <v>0</v>
      </c>
      <c r="R6" s="7" t="b">
        <v>0</v>
      </c>
      <c r="S6" s="2"/>
    </row>
    <row r="7" spans="1:19" ht="14.5" x14ac:dyDescent="0.35">
      <c r="A7" s="2">
        <v>283110</v>
      </c>
      <c r="B7" s="2">
        <v>138.523</v>
      </c>
      <c r="C7" s="2">
        <v>36.405999999999999</v>
      </c>
      <c r="D7" s="2" t="s">
        <v>50</v>
      </c>
      <c r="E7" s="2">
        <v>1</v>
      </c>
      <c r="F7" s="2" t="s">
        <v>95</v>
      </c>
      <c r="G7" s="2">
        <v>2</v>
      </c>
      <c r="H7" s="2" t="s">
        <v>119</v>
      </c>
      <c r="I7" s="2" t="s">
        <v>136</v>
      </c>
      <c r="J7" s="2" t="str">
        <f t="shared" si="0"/>
        <v>-</v>
      </c>
      <c r="K7" s="7" t="b">
        <v>0</v>
      </c>
      <c r="L7" s="7" t="b">
        <v>0</v>
      </c>
      <c r="M7" s="7" t="b">
        <v>0</v>
      </c>
      <c r="N7" s="7" t="b">
        <v>0</v>
      </c>
      <c r="O7" s="7" t="b">
        <v>0</v>
      </c>
      <c r="P7" s="7" t="b">
        <v>0</v>
      </c>
      <c r="Q7" s="7" t="b">
        <v>0</v>
      </c>
      <c r="R7" s="7" t="b">
        <v>1</v>
      </c>
      <c r="S7" s="2"/>
    </row>
    <row r="8" spans="1:19" ht="16.5" customHeight="1" x14ac:dyDescent="0.35">
      <c r="A8" s="2">
        <v>282110</v>
      </c>
      <c r="B8" s="2">
        <v>131.08500000000001</v>
      </c>
      <c r="C8" s="2">
        <v>32.884900000000002</v>
      </c>
      <c r="D8" s="2" t="s">
        <v>33</v>
      </c>
      <c r="E8" s="2">
        <v>2</v>
      </c>
      <c r="F8" s="2" t="s">
        <v>95</v>
      </c>
      <c r="G8" s="2">
        <v>3</v>
      </c>
      <c r="H8" s="2" t="s">
        <v>119</v>
      </c>
      <c r="I8" s="2" t="s">
        <v>116</v>
      </c>
      <c r="J8" s="2" t="str">
        <f t="shared" si="0"/>
        <v>-</v>
      </c>
      <c r="K8" s="7" t="b">
        <v>0</v>
      </c>
      <c r="L8" s="7" t="b">
        <v>0</v>
      </c>
      <c r="M8" s="7" t="b">
        <v>0</v>
      </c>
      <c r="N8" s="7" t="b">
        <v>0</v>
      </c>
      <c r="O8" s="7" t="b">
        <v>0</v>
      </c>
      <c r="P8" s="7" t="b">
        <v>0</v>
      </c>
      <c r="Q8" s="7" t="b">
        <v>0</v>
      </c>
      <c r="R8" s="7" t="b">
        <v>1</v>
      </c>
      <c r="S8" s="2"/>
    </row>
    <row r="9" spans="1:19" ht="16.5" customHeight="1" x14ac:dyDescent="0.35">
      <c r="A9" s="9">
        <v>255020</v>
      </c>
      <c r="B9" s="9">
        <v>155.196</v>
      </c>
      <c r="C9" s="9">
        <v>-6.1369999999999996</v>
      </c>
      <c r="D9" s="9" t="s">
        <v>85</v>
      </c>
      <c r="E9" s="2">
        <v>1</v>
      </c>
      <c r="F9" s="3" t="s">
        <v>95</v>
      </c>
      <c r="G9" s="9">
        <v>2</v>
      </c>
      <c r="H9" s="9" t="s">
        <v>110</v>
      </c>
      <c r="I9" s="9" t="s">
        <v>112</v>
      </c>
      <c r="J9" s="2" t="str">
        <f t="shared" si="0"/>
        <v>-</v>
      </c>
      <c r="K9" s="10" t="b">
        <v>1</v>
      </c>
      <c r="L9" s="10" t="b">
        <v>0</v>
      </c>
      <c r="M9" s="10" t="b">
        <v>0</v>
      </c>
      <c r="N9" s="10" t="b">
        <v>0</v>
      </c>
      <c r="O9" s="10" t="b">
        <v>0</v>
      </c>
      <c r="P9" s="10" t="b">
        <v>0</v>
      </c>
      <c r="Q9" s="10" t="b">
        <v>0</v>
      </c>
      <c r="R9" s="10" t="b">
        <v>0</v>
      </c>
    </row>
    <row r="10" spans="1:19" ht="16.5" customHeight="1" x14ac:dyDescent="0.35">
      <c r="A10" s="2">
        <v>260010</v>
      </c>
      <c r="B10" s="2">
        <v>93.858000000000004</v>
      </c>
      <c r="C10" s="2">
        <v>12.278</v>
      </c>
      <c r="D10" s="2" t="s">
        <v>11</v>
      </c>
      <c r="E10" s="2">
        <v>2</v>
      </c>
      <c r="F10" s="2" t="s">
        <v>95</v>
      </c>
      <c r="G10" s="2">
        <v>4</v>
      </c>
      <c r="H10" s="2" t="s">
        <v>130</v>
      </c>
      <c r="I10" s="2" t="s">
        <v>131</v>
      </c>
      <c r="J10" s="2" t="str">
        <f t="shared" si="0"/>
        <v>-</v>
      </c>
      <c r="K10" s="7" t="b">
        <v>0</v>
      </c>
      <c r="L10" s="7" t="b">
        <v>0</v>
      </c>
      <c r="M10" s="7" t="b">
        <v>0</v>
      </c>
      <c r="N10" s="7" t="b">
        <v>0</v>
      </c>
      <c r="O10" s="7" t="b">
        <v>0</v>
      </c>
      <c r="P10" s="7" t="b">
        <v>0</v>
      </c>
      <c r="Q10" s="7" t="b">
        <v>0</v>
      </c>
      <c r="R10" s="7" t="b">
        <v>1</v>
      </c>
      <c r="S10" s="2"/>
    </row>
    <row r="11" spans="1:19" ht="16.5" customHeight="1" x14ac:dyDescent="0.35">
      <c r="A11" s="2">
        <v>300250</v>
      </c>
      <c r="B11" s="2">
        <v>160.595</v>
      </c>
      <c r="C11" s="2">
        <v>55.972000000000001</v>
      </c>
      <c r="D11" s="2" t="s">
        <v>72</v>
      </c>
      <c r="E11" s="2">
        <v>1</v>
      </c>
      <c r="F11" s="2" t="s">
        <v>95</v>
      </c>
      <c r="G11" s="2" t="s">
        <v>189</v>
      </c>
      <c r="H11" s="2" t="s">
        <v>102</v>
      </c>
      <c r="I11" s="2" t="s">
        <v>101</v>
      </c>
      <c r="J11" s="2" t="str">
        <f t="shared" si="0"/>
        <v>-</v>
      </c>
      <c r="K11" s="7" t="b">
        <v>1</v>
      </c>
      <c r="L11" s="7" t="b">
        <v>0</v>
      </c>
      <c r="M11" s="7" t="b">
        <v>0</v>
      </c>
      <c r="N11" s="7" t="b">
        <v>0</v>
      </c>
      <c r="O11" s="7" t="b">
        <v>0</v>
      </c>
      <c r="P11" s="7" t="b">
        <v>1</v>
      </c>
      <c r="Q11" s="7" t="b">
        <v>0</v>
      </c>
      <c r="R11" s="7" t="b">
        <v>0</v>
      </c>
      <c r="S11" s="2"/>
    </row>
    <row r="12" spans="1:19" ht="16.5" customHeight="1" x14ac:dyDescent="0.35">
      <c r="A12" s="2">
        <v>311300</v>
      </c>
      <c r="B12" s="2">
        <v>-168.03</v>
      </c>
      <c r="C12" s="2">
        <v>53.93</v>
      </c>
      <c r="D12" s="2" t="s">
        <v>71</v>
      </c>
      <c r="E12" s="2">
        <v>1</v>
      </c>
      <c r="F12" s="3" t="s">
        <v>138</v>
      </c>
      <c r="G12" s="2">
        <v>2</v>
      </c>
      <c r="H12" s="2" t="s">
        <v>115</v>
      </c>
      <c r="I12" s="2" t="s">
        <v>129</v>
      </c>
      <c r="J12" s="2" t="str">
        <f t="shared" si="0"/>
        <v>-</v>
      </c>
      <c r="K12" s="7" t="b">
        <v>1</v>
      </c>
      <c r="L12" s="7" t="b">
        <v>0</v>
      </c>
      <c r="M12" s="7" t="b">
        <v>0</v>
      </c>
      <c r="N12" s="7" t="b">
        <v>0</v>
      </c>
      <c r="O12" s="7" t="b">
        <v>0</v>
      </c>
      <c r="P12" s="7" t="b">
        <v>0</v>
      </c>
      <c r="Q12" s="7" t="b">
        <v>0</v>
      </c>
      <c r="R12" s="7" t="b">
        <v>0</v>
      </c>
      <c r="S12" s="3" t="s">
        <v>166</v>
      </c>
    </row>
    <row r="13" spans="1:19" ht="16.5" customHeight="1" x14ac:dyDescent="0.35">
      <c r="A13" s="2">
        <v>390080</v>
      </c>
      <c r="B13" s="2">
        <v>-26.533000000000001</v>
      </c>
      <c r="C13" s="2">
        <v>-59.017000000000003</v>
      </c>
      <c r="D13" s="2" t="s">
        <v>76</v>
      </c>
      <c r="E13" s="2">
        <v>1</v>
      </c>
      <c r="F13" s="3" t="s">
        <v>138</v>
      </c>
      <c r="G13" s="2">
        <v>4</v>
      </c>
      <c r="H13" s="2" t="s">
        <v>123</v>
      </c>
      <c r="I13" s="2" t="s">
        <v>123</v>
      </c>
      <c r="J13" s="2" t="str">
        <f t="shared" si="0"/>
        <v>same</v>
      </c>
      <c r="K13" s="7" t="b">
        <v>0</v>
      </c>
      <c r="L13" s="7" t="b">
        <v>0</v>
      </c>
      <c r="M13" s="7" t="b">
        <v>0</v>
      </c>
      <c r="N13" s="7" t="b">
        <v>0</v>
      </c>
      <c r="O13" s="7" t="b">
        <v>0</v>
      </c>
      <c r="P13" s="7" t="b">
        <v>0</v>
      </c>
      <c r="Q13" s="7" t="b">
        <v>0</v>
      </c>
      <c r="R13" s="7" t="b">
        <v>1</v>
      </c>
      <c r="S13" s="2"/>
    </row>
    <row r="14" spans="1:19" ht="16.5" customHeight="1" x14ac:dyDescent="0.35">
      <c r="A14" s="2">
        <v>273010</v>
      </c>
      <c r="B14" s="2">
        <v>124.056</v>
      </c>
      <c r="C14" s="2">
        <v>12.769</v>
      </c>
      <c r="D14" s="2" t="s">
        <v>30</v>
      </c>
      <c r="E14" s="2">
        <v>3</v>
      </c>
      <c r="F14" s="2" t="s">
        <v>95</v>
      </c>
      <c r="G14" s="2">
        <v>3</v>
      </c>
      <c r="H14" s="2" t="s">
        <v>105</v>
      </c>
      <c r="I14" s="2" t="s">
        <v>106</v>
      </c>
      <c r="J14" s="2" t="str">
        <f t="shared" si="0"/>
        <v>-</v>
      </c>
      <c r="K14" s="7" t="b">
        <v>0</v>
      </c>
      <c r="L14" s="7" t="b">
        <v>0</v>
      </c>
      <c r="M14" s="7" t="b">
        <v>0</v>
      </c>
      <c r="N14" s="7" t="b">
        <v>0</v>
      </c>
      <c r="O14" s="7" t="b">
        <v>0</v>
      </c>
      <c r="P14" s="7" t="b">
        <v>0</v>
      </c>
      <c r="Q14" s="7" t="b">
        <v>0</v>
      </c>
      <c r="R14" s="7" t="b">
        <v>1</v>
      </c>
      <c r="S14" s="2"/>
    </row>
    <row r="15" spans="1:19" ht="16.5" customHeight="1" x14ac:dyDescent="0.35">
      <c r="A15" s="2">
        <v>290360</v>
      </c>
      <c r="B15" s="2">
        <v>155.46100000000001</v>
      </c>
      <c r="C15" s="2">
        <v>50.323999999999998</v>
      </c>
      <c r="D15" s="2" t="s">
        <v>24</v>
      </c>
      <c r="E15" s="2">
        <v>2</v>
      </c>
      <c r="F15" s="3" t="s">
        <v>95</v>
      </c>
      <c r="G15" s="2" t="s">
        <v>189</v>
      </c>
      <c r="H15" s="2" t="s">
        <v>100</v>
      </c>
      <c r="I15" s="2" t="s">
        <v>117</v>
      </c>
      <c r="J15" s="2" t="str">
        <f t="shared" si="0"/>
        <v>-</v>
      </c>
      <c r="K15" s="7" t="b">
        <v>0</v>
      </c>
      <c r="L15" s="7" t="b">
        <v>0</v>
      </c>
      <c r="M15" s="7" t="b">
        <v>0</v>
      </c>
      <c r="N15" s="7" t="b">
        <v>0</v>
      </c>
      <c r="O15" s="7" t="b">
        <v>0</v>
      </c>
      <c r="P15" s="7" t="b">
        <v>0</v>
      </c>
      <c r="Q15" s="7" t="b">
        <v>0</v>
      </c>
      <c r="R15" s="7" t="b">
        <v>1</v>
      </c>
      <c r="S15" s="2"/>
    </row>
    <row r="16" spans="1:19" ht="16.5" customHeight="1" x14ac:dyDescent="0.35">
      <c r="A16" s="2">
        <v>357070</v>
      </c>
      <c r="B16" s="2">
        <v>-71.378</v>
      </c>
      <c r="C16" s="2">
        <v>-36.868000000000002</v>
      </c>
      <c r="D16" s="2" t="s">
        <v>78</v>
      </c>
      <c r="E16" s="2">
        <v>1</v>
      </c>
      <c r="F16" s="3" t="s">
        <v>138</v>
      </c>
      <c r="G16" s="2">
        <v>2</v>
      </c>
      <c r="H16" s="2" t="s">
        <v>102</v>
      </c>
      <c r="I16" s="2" t="s">
        <v>101</v>
      </c>
      <c r="J16" s="2" t="str">
        <f t="shared" si="0"/>
        <v>-</v>
      </c>
      <c r="K16" s="7" t="b">
        <v>1</v>
      </c>
      <c r="L16" s="7" t="b">
        <v>0</v>
      </c>
      <c r="M16" s="7" t="b">
        <v>0</v>
      </c>
      <c r="N16" s="7" t="b">
        <v>0</v>
      </c>
      <c r="O16" s="7" t="b">
        <v>0</v>
      </c>
      <c r="P16" s="7" t="b">
        <v>0</v>
      </c>
      <c r="Q16" s="7" t="b">
        <v>0</v>
      </c>
      <c r="R16" s="7" t="b">
        <v>0</v>
      </c>
      <c r="S16" s="2"/>
    </row>
    <row r="17" spans="1:19" ht="16.5" customHeight="1" x14ac:dyDescent="0.35">
      <c r="A17" s="2">
        <v>290260</v>
      </c>
      <c r="B17" s="2">
        <v>153.47999999999999</v>
      </c>
      <c r="C17" s="2">
        <v>48.98</v>
      </c>
      <c r="D17" s="2" t="s">
        <v>26</v>
      </c>
      <c r="E17" s="2">
        <v>1</v>
      </c>
      <c r="F17" s="2" t="s">
        <v>95</v>
      </c>
      <c r="G17" s="2">
        <v>4</v>
      </c>
      <c r="H17" s="2" t="s">
        <v>122</v>
      </c>
      <c r="I17" s="2" t="s">
        <v>122</v>
      </c>
      <c r="J17" s="2" t="str">
        <f t="shared" si="0"/>
        <v>same</v>
      </c>
      <c r="K17" s="7" t="b">
        <v>0</v>
      </c>
      <c r="L17" s="7" t="b">
        <v>0</v>
      </c>
      <c r="M17" s="7" t="b">
        <v>0</v>
      </c>
      <c r="N17" s="7" t="b">
        <v>0</v>
      </c>
      <c r="O17" s="7" t="b">
        <v>0</v>
      </c>
      <c r="P17" s="7" t="b">
        <v>0</v>
      </c>
      <c r="Q17" s="7" t="b">
        <v>0</v>
      </c>
      <c r="R17" s="7" t="b">
        <v>1</v>
      </c>
      <c r="S17" s="2"/>
    </row>
    <row r="18" spans="1:19" ht="16.5" customHeight="1" x14ac:dyDescent="0.35">
      <c r="A18" s="2">
        <v>290150</v>
      </c>
      <c r="B18" s="2">
        <v>150.87100000000001</v>
      </c>
      <c r="C18" s="2">
        <v>46.531999999999996</v>
      </c>
      <c r="D18" s="2" t="s">
        <v>224</v>
      </c>
      <c r="E18" s="2">
        <v>1</v>
      </c>
      <c r="F18" s="3" t="s">
        <v>95</v>
      </c>
      <c r="G18" s="3">
        <v>3</v>
      </c>
      <c r="H18" s="2" t="s">
        <v>102</v>
      </c>
      <c r="I18" s="2" t="s">
        <v>101</v>
      </c>
      <c r="J18" s="2" t="str">
        <f t="shared" si="0"/>
        <v>-</v>
      </c>
      <c r="K18" s="7" t="b">
        <v>0</v>
      </c>
      <c r="L18" s="7" t="b">
        <v>0</v>
      </c>
      <c r="M18" s="7" t="b">
        <v>0</v>
      </c>
      <c r="N18" s="7" t="b">
        <v>0</v>
      </c>
      <c r="O18" s="7" t="b">
        <v>0</v>
      </c>
      <c r="P18" s="7" t="b">
        <v>0</v>
      </c>
      <c r="Q18" s="7" t="b">
        <v>0</v>
      </c>
      <c r="R18" s="7" t="b">
        <v>1</v>
      </c>
    </row>
    <row r="19" spans="1:19" ht="16.5" customHeight="1" x14ac:dyDescent="0.35">
      <c r="A19" s="2">
        <v>311240</v>
      </c>
      <c r="B19" s="2">
        <v>-169.94399999999999</v>
      </c>
      <c r="C19" s="2">
        <v>52.825000000000003</v>
      </c>
      <c r="D19" s="2" t="s">
        <v>46</v>
      </c>
      <c r="E19" s="2">
        <v>1</v>
      </c>
      <c r="F19" s="3" t="s">
        <v>95</v>
      </c>
      <c r="G19" s="2">
        <v>2</v>
      </c>
      <c r="H19" s="2" t="s">
        <v>98</v>
      </c>
      <c r="I19" s="2" t="s">
        <v>108</v>
      </c>
      <c r="J19" s="2" t="str">
        <f t="shared" si="0"/>
        <v>-</v>
      </c>
      <c r="K19" s="7" t="b">
        <v>0</v>
      </c>
      <c r="L19" s="7" t="b">
        <v>0</v>
      </c>
      <c r="M19" s="7" t="b">
        <v>0</v>
      </c>
      <c r="N19" s="7" t="b">
        <v>0</v>
      </c>
      <c r="O19" s="7" t="b">
        <v>0</v>
      </c>
      <c r="P19" s="7" t="b">
        <v>1</v>
      </c>
      <c r="Q19" s="7" t="b">
        <v>0</v>
      </c>
      <c r="R19" s="7" t="b">
        <v>0</v>
      </c>
      <c r="S19" s="2"/>
    </row>
    <row r="20" spans="1:19" ht="16.5" customHeight="1" x14ac:dyDescent="0.35">
      <c r="A20" s="2">
        <v>341040</v>
      </c>
      <c r="B20" s="2">
        <v>-103.62</v>
      </c>
      <c r="C20" s="2">
        <v>19.513999999999999</v>
      </c>
      <c r="D20" s="2" t="s">
        <v>53</v>
      </c>
      <c r="E20" s="2">
        <v>1</v>
      </c>
      <c r="F20" s="3" t="s">
        <v>95</v>
      </c>
      <c r="G20" s="2">
        <v>2</v>
      </c>
      <c r="H20" s="3" t="s">
        <v>110</v>
      </c>
      <c r="I20" s="3" t="s">
        <v>141</v>
      </c>
      <c r="J20" s="2" t="str">
        <f t="shared" si="0"/>
        <v>-</v>
      </c>
      <c r="K20" s="7" t="b">
        <v>1</v>
      </c>
      <c r="L20" s="7" t="b">
        <v>0</v>
      </c>
      <c r="M20" s="7" t="b">
        <v>1</v>
      </c>
      <c r="N20" s="7" t="b">
        <v>0</v>
      </c>
      <c r="O20" s="7" t="b">
        <v>0</v>
      </c>
      <c r="P20" s="7" t="b">
        <v>0</v>
      </c>
      <c r="Q20" s="7" t="b">
        <v>1</v>
      </c>
      <c r="R20" s="7" t="b">
        <v>0</v>
      </c>
      <c r="S20" s="2" t="s">
        <v>193</v>
      </c>
    </row>
    <row r="21" spans="1:19" ht="16.5" customHeight="1" x14ac:dyDescent="0.35">
      <c r="A21" s="2">
        <v>357090</v>
      </c>
      <c r="B21" s="2">
        <v>-71.183000000000007</v>
      </c>
      <c r="C21" s="2">
        <v>-37.856000000000002</v>
      </c>
      <c r="D21" s="2" t="s">
        <v>35</v>
      </c>
      <c r="E21" s="2">
        <v>2</v>
      </c>
      <c r="F21" s="2" t="s">
        <v>95</v>
      </c>
      <c r="G21" s="2" t="s">
        <v>189</v>
      </c>
      <c r="H21" s="2" t="s">
        <v>130</v>
      </c>
      <c r="I21" s="2" t="s">
        <v>143</v>
      </c>
      <c r="J21" s="2" t="str">
        <f t="shared" si="0"/>
        <v>-</v>
      </c>
      <c r="K21" s="7" t="b">
        <v>0</v>
      </c>
      <c r="L21" s="7" t="b">
        <v>0</v>
      </c>
      <c r="M21" s="7" t="b">
        <v>0</v>
      </c>
      <c r="N21" s="7" t="b">
        <v>0</v>
      </c>
      <c r="O21" s="7" t="b">
        <v>0</v>
      </c>
      <c r="P21" s="7" t="b">
        <v>0</v>
      </c>
      <c r="Q21" s="7" t="b">
        <v>0</v>
      </c>
      <c r="R21" s="7" t="b">
        <v>1</v>
      </c>
      <c r="S21" s="2"/>
    </row>
    <row r="22" spans="1:19" ht="16.5" customHeight="1" x14ac:dyDescent="0.35">
      <c r="A22" s="2">
        <v>352050</v>
      </c>
      <c r="B22" s="2">
        <v>-78.436000000000007</v>
      </c>
      <c r="C22" s="2">
        <v>-0.66700000000000004</v>
      </c>
      <c r="D22" s="2" t="s">
        <v>216</v>
      </c>
      <c r="E22" s="2">
        <v>1</v>
      </c>
      <c r="F22" s="3" t="s">
        <v>95</v>
      </c>
      <c r="G22" t="s">
        <v>189</v>
      </c>
      <c r="H22" s="2" t="s">
        <v>107</v>
      </c>
      <c r="I22" s="2" t="s">
        <v>106</v>
      </c>
      <c r="J22" s="2" t="str">
        <f t="shared" si="0"/>
        <v>-</v>
      </c>
      <c r="K22" s="7" t="b">
        <v>0</v>
      </c>
      <c r="L22" s="7" t="b">
        <v>0</v>
      </c>
      <c r="M22" s="7" t="b">
        <v>0</v>
      </c>
      <c r="N22" s="7" t="b">
        <v>0</v>
      </c>
      <c r="O22" s="7" t="b">
        <v>0</v>
      </c>
      <c r="P22" s="7" t="b">
        <v>0</v>
      </c>
      <c r="Q22" s="7" t="b">
        <v>0</v>
      </c>
      <c r="R22" s="7" t="b">
        <v>1</v>
      </c>
    </row>
    <row r="23" spans="1:19" ht="16.5" customHeight="1" x14ac:dyDescent="0.35">
      <c r="A23" s="2">
        <v>261230</v>
      </c>
      <c r="B23" s="2">
        <v>103.121</v>
      </c>
      <c r="C23" s="2">
        <v>-4.016</v>
      </c>
      <c r="D23" s="2" t="s">
        <v>8</v>
      </c>
      <c r="E23" s="2">
        <v>1</v>
      </c>
      <c r="F23" s="3" t="s">
        <v>138</v>
      </c>
      <c r="G23" s="3">
        <v>2</v>
      </c>
      <c r="H23" s="3" t="s">
        <v>105</v>
      </c>
      <c r="I23" s="3" t="s">
        <v>122</v>
      </c>
      <c r="J23" s="2" t="str">
        <f t="shared" si="0"/>
        <v>-</v>
      </c>
      <c r="K23" s="7" t="b">
        <v>0</v>
      </c>
      <c r="L23" s="7" t="b">
        <v>0</v>
      </c>
      <c r="M23" s="7" t="b">
        <v>0</v>
      </c>
      <c r="N23" s="7" t="b">
        <v>0</v>
      </c>
      <c r="O23" s="7" t="b">
        <v>0</v>
      </c>
      <c r="P23" s="7" t="b">
        <v>0</v>
      </c>
      <c r="Q23" s="7" t="b">
        <v>1</v>
      </c>
      <c r="R23" s="7" t="b">
        <v>0</v>
      </c>
      <c r="S23" s="2"/>
    </row>
    <row r="24" spans="1:19" ht="16.5" customHeight="1" x14ac:dyDescent="0.35">
      <c r="A24" s="2">
        <v>263200</v>
      </c>
      <c r="B24" s="2">
        <v>109.879</v>
      </c>
      <c r="C24" s="2">
        <v>-7.2</v>
      </c>
      <c r="D24" s="2" t="s">
        <v>39</v>
      </c>
      <c r="E24" s="2">
        <v>2</v>
      </c>
      <c r="F24" s="3" t="s">
        <v>138</v>
      </c>
      <c r="G24" s="2">
        <v>2</v>
      </c>
      <c r="H24" s="2" t="s">
        <v>110</v>
      </c>
      <c r="I24" s="2" t="s">
        <v>129</v>
      </c>
      <c r="J24" s="2" t="str">
        <f t="shared" si="0"/>
        <v>-</v>
      </c>
      <c r="K24" s="7" t="b">
        <v>1</v>
      </c>
      <c r="L24" s="7" t="b">
        <v>0</v>
      </c>
      <c r="M24" s="7" t="b">
        <v>0</v>
      </c>
      <c r="N24" s="7" t="b">
        <v>0</v>
      </c>
      <c r="O24" s="7" t="b">
        <v>0</v>
      </c>
      <c r="P24" s="7" t="b">
        <v>0</v>
      </c>
      <c r="Q24" s="7" t="b">
        <v>0</v>
      </c>
      <c r="R24" s="7" t="b">
        <v>0</v>
      </c>
      <c r="S24" s="2"/>
    </row>
    <row r="25" spans="1:19" ht="16.5" customHeight="1" x14ac:dyDescent="0.35">
      <c r="A25" s="9">
        <v>268010</v>
      </c>
      <c r="B25" s="9">
        <v>127.8783</v>
      </c>
      <c r="C25" s="9">
        <v>1.6992</v>
      </c>
      <c r="D25" s="9" t="s">
        <v>90</v>
      </c>
      <c r="E25" s="2">
        <v>1</v>
      </c>
      <c r="F25" s="3" t="s">
        <v>95</v>
      </c>
      <c r="G25" s="9">
        <v>3</v>
      </c>
      <c r="H25" s="9" t="s">
        <v>119</v>
      </c>
      <c r="I25" s="9" t="s">
        <v>116</v>
      </c>
      <c r="J25" s="2" t="str">
        <f t="shared" si="0"/>
        <v>-</v>
      </c>
      <c r="K25" s="10" t="b">
        <v>0</v>
      </c>
      <c r="L25" s="10" t="b">
        <v>0</v>
      </c>
      <c r="M25" s="10" t="b">
        <v>0</v>
      </c>
      <c r="N25" s="10" t="b">
        <v>0</v>
      </c>
      <c r="O25" s="10" t="b">
        <v>0</v>
      </c>
      <c r="P25" s="10" t="b">
        <v>0</v>
      </c>
      <c r="Q25" s="10" t="b">
        <v>0</v>
      </c>
      <c r="R25" s="10" t="b">
        <v>1</v>
      </c>
    </row>
    <row r="26" spans="1:19" ht="16.5" customHeight="1" x14ac:dyDescent="0.35">
      <c r="A26" s="2">
        <v>290380</v>
      </c>
      <c r="B26" s="2">
        <v>156.01400000000001</v>
      </c>
      <c r="C26" s="2">
        <v>50.686</v>
      </c>
      <c r="D26" s="2" t="s">
        <v>29</v>
      </c>
      <c r="E26" s="2">
        <v>1</v>
      </c>
      <c r="F26" s="3" t="s">
        <v>95</v>
      </c>
      <c r="G26" s="2">
        <v>2</v>
      </c>
      <c r="H26" s="2" t="s">
        <v>102</v>
      </c>
      <c r="I26" s="2" t="s">
        <v>101</v>
      </c>
      <c r="J26" s="2" t="str">
        <f t="shared" si="0"/>
        <v>-</v>
      </c>
      <c r="K26" s="7" t="b">
        <v>0</v>
      </c>
      <c r="L26" s="7" t="b">
        <v>0</v>
      </c>
      <c r="M26" s="7" t="b">
        <v>0</v>
      </c>
      <c r="N26" s="7" t="b">
        <v>0</v>
      </c>
      <c r="O26" s="7" t="b">
        <v>0</v>
      </c>
      <c r="P26" s="7" t="b">
        <v>0</v>
      </c>
      <c r="Q26" s="7" t="b">
        <v>1</v>
      </c>
      <c r="R26" s="7" t="b">
        <v>0</v>
      </c>
      <c r="S26" s="3"/>
    </row>
    <row r="27" spans="1:19" ht="16.5" customHeight="1" x14ac:dyDescent="0.35">
      <c r="A27" s="2">
        <v>264100</v>
      </c>
      <c r="B27" s="2">
        <v>121.191</v>
      </c>
      <c r="C27" s="2">
        <v>-8.8170000000000002</v>
      </c>
      <c r="D27" s="2" t="s">
        <v>70</v>
      </c>
      <c r="E27" s="2">
        <v>1</v>
      </c>
      <c r="F27" s="3" t="s">
        <v>138</v>
      </c>
      <c r="G27" s="2">
        <v>3</v>
      </c>
      <c r="H27" s="2" t="s">
        <v>105</v>
      </c>
      <c r="I27" s="2" t="s">
        <v>112</v>
      </c>
      <c r="J27" s="2" t="str">
        <f t="shared" si="0"/>
        <v>-</v>
      </c>
      <c r="K27" s="7" t="b">
        <v>1</v>
      </c>
      <c r="L27" s="7" t="b">
        <v>0</v>
      </c>
      <c r="M27" s="7" t="b">
        <v>0</v>
      </c>
      <c r="N27" s="7" t="b">
        <v>0</v>
      </c>
      <c r="O27" s="7" t="b">
        <v>0</v>
      </c>
      <c r="P27" s="7" t="b">
        <v>0</v>
      </c>
      <c r="Q27" s="7" t="b">
        <v>0</v>
      </c>
      <c r="R27" s="7" t="b">
        <v>0</v>
      </c>
      <c r="S27" s="2"/>
    </row>
    <row r="28" spans="1:19" ht="16.5" customHeight="1" x14ac:dyDescent="0.35">
      <c r="A28" s="9">
        <v>390020</v>
      </c>
      <c r="B28" s="9">
        <v>167.17</v>
      </c>
      <c r="C28" s="9">
        <v>-77.53</v>
      </c>
      <c r="D28" s="9" t="s">
        <v>87</v>
      </c>
      <c r="E28" s="2">
        <v>1</v>
      </c>
      <c r="F28" s="3" t="s">
        <v>95</v>
      </c>
      <c r="G28" s="9" t="s">
        <v>189</v>
      </c>
      <c r="H28" s="9" t="s">
        <v>180</v>
      </c>
      <c r="I28" s="9" t="s">
        <v>181</v>
      </c>
      <c r="J28" s="2" t="str">
        <f t="shared" si="0"/>
        <v>-</v>
      </c>
      <c r="K28" s="10" t="b">
        <v>0</v>
      </c>
      <c r="L28" s="10" t="b">
        <v>0</v>
      </c>
      <c r="M28" s="10" t="b">
        <v>0</v>
      </c>
      <c r="N28" s="10" t="b">
        <v>0</v>
      </c>
      <c r="O28" s="10" t="b">
        <v>0</v>
      </c>
      <c r="P28" s="10" t="b">
        <v>0</v>
      </c>
      <c r="Q28" s="10" t="b">
        <v>0</v>
      </c>
      <c r="R28" s="10" t="b">
        <v>1</v>
      </c>
    </row>
    <row r="29" spans="1:19" ht="16.5" customHeight="1" x14ac:dyDescent="0.35">
      <c r="A29" s="9">
        <v>221080</v>
      </c>
      <c r="B29" s="9">
        <v>40.665999999999997</v>
      </c>
      <c r="C29" s="9">
        <v>13.601000000000001</v>
      </c>
      <c r="D29" s="9" t="s">
        <v>88</v>
      </c>
      <c r="E29" s="2">
        <v>1</v>
      </c>
      <c r="F29" s="3" t="s">
        <v>95</v>
      </c>
      <c r="G29" s="9">
        <v>1</v>
      </c>
      <c r="H29" s="9" t="s">
        <v>182</v>
      </c>
      <c r="I29" s="9" t="s">
        <v>182</v>
      </c>
      <c r="J29" s="2" t="str">
        <f t="shared" si="0"/>
        <v>same</v>
      </c>
      <c r="K29" s="10" t="b">
        <v>1</v>
      </c>
      <c r="L29" s="10" t="b">
        <v>0</v>
      </c>
      <c r="M29" s="10" t="b">
        <v>0</v>
      </c>
      <c r="N29" s="10" t="b">
        <v>0</v>
      </c>
      <c r="O29" s="10" t="b">
        <v>0</v>
      </c>
      <c r="P29" s="10" t="b">
        <v>0</v>
      </c>
      <c r="Q29" s="10" t="b">
        <v>0</v>
      </c>
      <c r="R29" s="10" t="b">
        <v>0</v>
      </c>
    </row>
    <row r="30" spans="1:19" ht="16.5" customHeight="1" x14ac:dyDescent="0.35">
      <c r="A30" s="2">
        <v>211060</v>
      </c>
      <c r="B30" s="2">
        <v>14.999000000000001</v>
      </c>
      <c r="C30" s="2">
        <v>37.747999999999998</v>
      </c>
      <c r="D30" s="2" t="s">
        <v>202</v>
      </c>
      <c r="E30" s="2">
        <v>2</v>
      </c>
      <c r="F30" s="3" t="s">
        <v>95</v>
      </c>
      <c r="G30" s="2">
        <v>1</v>
      </c>
      <c r="H30" s="2" t="s">
        <v>203</v>
      </c>
      <c r="I30" s="2" t="s">
        <v>122</v>
      </c>
      <c r="J30" s="2" t="str">
        <f t="shared" si="0"/>
        <v>-</v>
      </c>
      <c r="K30" s="7" t="b">
        <v>1</v>
      </c>
      <c r="L30" s="7" t="b">
        <v>0</v>
      </c>
      <c r="M30" s="7" t="b">
        <v>0</v>
      </c>
      <c r="N30" s="7" t="b">
        <v>0</v>
      </c>
      <c r="O30" s="7" t="b">
        <v>0</v>
      </c>
      <c r="P30" s="7" t="b">
        <v>0</v>
      </c>
      <c r="Q30" s="7" t="b">
        <v>1</v>
      </c>
      <c r="R30" s="7" t="b">
        <v>0</v>
      </c>
    </row>
    <row r="31" spans="1:19" ht="16.5" customHeight="1" x14ac:dyDescent="0.35">
      <c r="A31" s="2">
        <v>353010</v>
      </c>
      <c r="B31" s="2">
        <v>-91.55</v>
      </c>
      <c r="C31" s="2">
        <v>-0.37</v>
      </c>
      <c r="D31" s="2" t="s">
        <v>12</v>
      </c>
      <c r="E31" s="2">
        <v>3</v>
      </c>
      <c r="F31" s="2" t="s">
        <v>138</v>
      </c>
      <c r="G31" s="2">
        <v>1</v>
      </c>
      <c r="H31" s="2" t="s">
        <v>124</v>
      </c>
      <c r="I31" s="2" t="s">
        <v>144</v>
      </c>
      <c r="J31" s="2" t="str">
        <f t="shared" si="0"/>
        <v>-</v>
      </c>
      <c r="K31" s="7" t="b">
        <v>1</v>
      </c>
      <c r="L31" s="7" t="b">
        <v>0</v>
      </c>
      <c r="M31" s="7" t="b">
        <v>0</v>
      </c>
      <c r="N31" s="7" t="b">
        <v>0</v>
      </c>
      <c r="O31" s="7" t="b">
        <v>0</v>
      </c>
      <c r="P31" s="7" t="b">
        <v>0</v>
      </c>
      <c r="Q31" s="7" t="b">
        <v>0</v>
      </c>
      <c r="R31" s="7" t="b">
        <v>0</v>
      </c>
      <c r="S31" s="2"/>
    </row>
    <row r="32" spans="1:19" ht="16.5" customHeight="1" x14ac:dyDescent="0.35">
      <c r="A32" s="2">
        <v>233020</v>
      </c>
      <c r="B32" s="2">
        <v>55.707999999999998</v>
      </c>
      <c r="C32" s="2">
        <v>-21.244</v>
      </c>
      <c r="D32" s="2" t="s">
        <v>20</v>
      </c>
      <c r="E32" s="2">
        <v>6</v>
      </c>
      <c r="F32" s="2" t="s">
        <v>95</v>
      </c>
      <c r="G32" s="2">
        <v>1</v>
      </c>
      <c r="H32" s="2" t="s">
        <v>108</v>
      </c>
      <c r="I32" s="2" t="s">
        <v>108</v>
      </c>
      <c r="J32" s="2" t="str">
        <f t="shared" si="0"/>
        <v>same</v>
      </c>
      <c r="K32" s="7" t="b">
        <v>1</v>
      </c>
      <c r="L32" s="7" t="b">
        <v>0</v>
      </c>
      <c r="M32" s="7" t="b">
        <v>0</v>
      </c>
      <c r="N32" s="7" t="b">
        <v>0</v>
      </c>
      <c r="O32" s="7" t="b">
        <v>0</v>
      </c>
      <c r="P32" s="7" t="b">
        <v>0</v>
      </c>
      <c r="Q32" s="7" t="b">
        <v>0</v>
      </c>
      <c r="R32" s="7" t="b">
        <v>0</v>
      </c>
      <c r="S32" s="2" t="s">
        <v>195</v>
      </c>
    </row>
    <row r="33" spans="1:19" ht="16.5" customHeight="1" x14ac:dyDescent="0.35">
      <c r="A33" s="9">
        <v>342090</v>
      </c>
      <c r="B33" s="9">
        <v>-90.88</v>
      </c>
      <c r="C33" s="9">
        <v>14.473000000000001</v>
      </c>
      <c r="D33" s="9" t="s">
        <v>84</v>
      </c>
      <c r="E33" s="2">
        <v>1</v>
      </c>
      <c r="F33" s="3" t="s">
        <v>95</v>
      </c>
      <c r="G33" s="9">
        <v>2</v>
      </c>
      <c r="H33" s="9" t="s">
        <v>110</v>
      </c>
      <c r="I33" s="9" t="s">
        <v>101</v>
      </c>
      <c r="J33" s="2" t="str">
        <f t="shared" si="0"/>
        <v>-</v>
      </c>
      <c r="K33" s="10" t="b">
        <v>1</v>
      </c>
      <c r="L33" s="10" t="b">
        <v>0</v>
      </c>
      <c r="M33" s="10" t="b">
        <v>1</v>
      </c>
      <c r="N33" s="10" t="b">
        <v>0</v>
      </c>
      <c r="O33" s="10" t="b">
        <v>0</v>
      </c>
      <c r="P33" s="10" t="b">
        <v>0</v>
      </c>
      <c r="Q33" s="10" t="b">
        <v>0</v>
      </c>
      <c r="R33" s="10" t="b">
        <v>0</v>
      </c>
    </row>
    <row r="34" spans="1:19" ht="16.5" customHeight="1" x14ac:dyDescent="0.35">
      <c r="A34" s="2">
        <v>268060</v>
      </c>
      <c r="B34" s="2">
        <v>127.3322</v>
      </c>
      <c r="C34" s="2">
        <v>0.81</v>
      </c>
      <c r="D34" s="2" t="s">
        <v>58</v>
      </c>
      <c r="E34" s="2">
        <v>2</v>
      </c>
      <c r="F34" s="2" t="s">
        <v>95</v>
      </c>
      <c r="G34" s="2">
        <v>3</v>
      </c>
      <c r="H34" s="2" t="s">
        <v>119</v>
      </c>
      <c r="I34" s="2" t="s">
        <v>120</v>
      </c>
      <c r="J34" s="2" t="str">
        <f t="shared" si="0"/>
        <v>-</v>
      </c>
      <c r="K34" s="7" t="b">
        <v>0</v>
      </c>
      <c r="L34" s="7" t="b">
        <v>0</v>
      </c>
      <c r="M34" s="7" t="b">
        <v>0</v>
      </c>
      <c r="N34" s="7" t="b">
        <v>0</v>
      </c>
      <c r="O34" s="7" t="b">
        <v>0</v>
      </c>
      <c r="P34" s="7" t="b">
        <v>0</v>
      </c>
      <c r="Q34" s="7" t="b">
        <v>0</v>
      </c>
      <c r="R34" s="7" t="b">
        <v>1</v>
      </c>
      <c r="S34" s="2"/>
    </row>
    <row r="35" spans="1:19" ht="16.5" customHeight="1" x14ac:dyDescent="0.35">
      <c r="A35" s="2">
        <v>311120</v>
      </c>
      <c r="B35" s="2">
        <v>-176.13</v>
      </c>
      <c r="C35" s="2">
        <v>52.076000000000001</v>
      </c>
      <c r="D35" s="2" t="s">
        <v>38</v>
      </c>
      <c r="E35" s="2">
        <v>2</v>
      </c>
      <c r="F35" s="2" t="s">
        <v>138</v>
      </c>
      <c r="G35" s="2" t="s">
        <v>189</v>
      </c>
      <c r="H35" s="3" t="s">
        <v>110</v>
      </c>
      <c r="I35" s="3" t="s">
        <v>112</v>
      </c>
      <c r="J35" s="2" t="str">
        <f t="shared" ref="J35:J66" si="1">IF((AND(H35=I35,NOT(ISBLANK(H35)))), "same", "-")</f>
        <v>-</v>
      </c>
      <c r="K35" s="7" t="b">
        <v>0</v>
      </c>
      <c r="L35" s="7" t="b">
        <v>0</v>
      </c>
      <c r="M35" s="7" t="b">
        <v>0</v>
      </c>
      <c r="N35" s="7" t="b">
        <v>0</v>
      </c>
      <c r="O35" s="7" t="b">
        <v>0</v>
      </c>
      <c r="P35" s="7" t="b">
        <v>0</v>
      </c>
      <c r="Q35" s="7" t="b">
        <v>0</v>
      </c>
      <c r="R35" s="7" t="b">
        <v>1</v>
      </c>
      <c r="S35" s="2"/>
    </row>
    <row r="36" spans="1:19" ht="16.5" customHeight="1" x14ac:dyDescent="0.35">
      <c r="A36" s="2">
        <v>234010</v>
      </c>
      <c r="B36" s="2">
        <v>73.513000000000005</v>
      </c>
      <c r="C36" s="2">
        <v>-53.106000000000002</v>
      </c>
      <c r="D36" s="2" t="s">
        <v>204</v>
      </c>
      <c r="E36" s="2">
        <v>1</v>
      </c>
      <c r="F36" s="3" t="s">
        <v>95</v>
      </c>
      <c r="G36" t="s">
        <v>189</v>
      </c>
      <c r="H36" s="2" t="s">
        <v>125</v>
      </c>
      <c r="I36" s="2" t="s">
        <v>205</v>
      </c>
      <c r="J36" s="2" t="str">
        <f t="shared" si="1"/>
        <v>-</v>
      </c>
      <c r="K36" s="7" t="b">
        <v>0</v>
      </c>
      <c r="L36" s="7" t="b">
        <v>0</v>
      </c>
      <c r="M36" s="7" t="b">
        <v>0</v>
      </c>
      <c r="N36" s="7" t="b">
        <v>0</v>
      </c>
      <c r="O36" s="7" t="b">
        <v>0</v>
      </c>
      <c r="P36" s="7" t="b">
        <v>0</v>
      </c>
      <c r="Q36" s="7" t="b">
        <v>0</v>
      </c>
      <c r="R36" s="7" t="b">
        <v>1</v>
      </c>
    </row>
    <row r="37" spans="1:19" ht="16.5" customHeight="1" x14ac:dyDescent="0.35">
      <c r="A37" s="9">
        <v>268030</v>
      </c>
      <c r="B37" s="9">
        <v>127.63</v>
      </c>
      <c r="C37" s="9">
        <v>1.488</v>
      </c>
      <c r="D37" s="9" t="s">
        <v>80</v>
      </c>
      <c r="E37" s="2">
        <v>1</v>
      </c>
      <c r="F37" s="3" t="s">
        <v>95</v>
      </c>
      <c r="G37" s="9">
        <v>3</v>
      </c>
      <c r="H37" s="9" t="s">
        <v>119</v>
      </c>
      <c r="I37" s="9" t="s">
        <v>116</v>
      </c>
      <c r="J37" s="2" t="str">
        <f t="shared" si="1"/>
        <v>-</v>
      </c>
      <c r="K37" s="10" t="b">
        <v>1</v>
      </c>
      <c r="L37" s="10" t="b">
        <v>0</v>
      </c>
      <c r="M37" s="10" t="b">
        <v>0</v>
      </c>
      <c r="N37" s="10" t="b">
        <v>0</v>
      </c>
      <c r="O37" s="10" t="b">
        <v>0</v>
      </c>
      <c r="P37" s="10" t="b">
        <v>0</v>
      </c>
      <c r="Q37" s="10" t="b">
        <v>0</v>
      </c>
      <c r="R37" s="10" t="b">
        <v>0</v>
      </c>
    </row>
    <row r="38" spans="1:19" ht="16.5" customHeight="1" x14ac:dyDescent="0.35">
      <c r="A38" s="2">
        <v>284120</v>
      </c>
      <c r="B38" s="2">
        <v>141.28899999999999</v>
      </c>
      <c r="C38" s="2">
        <v>24.751000000000001</v>
      </c>
      <c r="D38" s="2" t="s">
        <v>17</v>
      </c>
      <c r="E38" s="2">
        <v>2</v>
      </c>
      <c r="F38" s="2" t="s">
        <v>95</v>
      </c>
      <c r="G38" s="2">
        <v>3</v>
      </c>
      <c r="H38" s="2" t="s">
        <v>122</v>
      </c>
      <c r="I38" s="2" t="s">
        <v>122</v>
      </c>
      <c r="J38" s="2" t="str">
        <f t="shared" si="1"/>
        <v>same</v>
      </c>
      <c r="K38" s="7" t="b">
        <v>0</v>
      </c>
      <c r="L38" s="7" t="b">
        <v>0</v>
      </c>
      <c r="M38" s="7" t="b">
        <v>0</v>
      </c>
      <c r="N38" s="7" t="b">
        <v>0</v>
      </c>
      <c r="O38" s="7" t="b">
        <v>0</v>
      </c>
      <c r="P38" s="7" t="b">
        <v>0</v>
      </c>
      <c r="Q38" s="7" t="b">
        <v>0</v>
      </c>
      <c r="R38" s="7" t="b">
        <v>1</v>
      </c>
      <c r="S38" s="2"/>
    </row>
    <row r="39" spans="1:19" ht="16.5" customHeight="1" x14ac:dyDescent="0.35">
      <c r="A39" s="2">
        <v>251002</v>
      </c>
      <c r="B39" s="2">
        <v>144.58799999999999</v>
      </c>
      <c r="C39" s="2">
        <v>-3.6080000000000001</v>
      </c>
      <c r="D39" s="2" t="s">
        <v>64</v>
      </c>
      <c r="E39" s="2">
        <v>1</v>
      </c>
      <c r="F39" s="3" t="s">
        <v>138</v>
      </c>
      <c r="G39" s="2">
        <v>4</v>
      </c>
      <c r="H39" s="3" t="s">
        <v>98</v>
      </c>
      <c r="I39" s="3" t="s">
        <v>107</v>
      </c>
      <c r="J39" s="2" t="str">
        <f t="shared" si="1"/>
        <v>-</v>
      </c>
      <c r="K39" s="7" t="b">
        <v>0</v>
      </c>
      <c r="L39" s="7" t="b">
        <v>0</v>
      </c>
      <c r="M39" s="7" t="b">
        <v>0</v>
      </c>
      <c r="N39" s="7" t="b">
        <v>0</v>
      </c>
      <c r="O39" s="7" t="b">
        <v>0</v>
      </c>
      <c r="P39" s="7" t="b">
        <v>0</v>
      </c>
      <c r="Q39" s="7" t="b">
        <v>0</v>
      </c>
      <c r="R39" s="7" t="b">
        <v>1</v>
      </c>
      <c r="S39" s="3" t="s">
        <v>165</v>
      </c>
    </row>
    <row r="40" spans="1:19" ht="16.5" customHeight="1" x14ac:dyDescent="0.35">
      <c r="A40" s="2">
        <v>300010</v>
      </c>
      <c r="B40" s="2">
        <v>156.875</v>
      </c>
      <c r="C40" s="2">
        <v>51.305999999999997</v>
      </c>
      <c r="D40" s="2" t="s">
        <v>69</v>
      </c>
      <c r="E40" s="2">
        <v>1</v>
      </c>
      <c r="F40" s="3" t="s">
        <v>138</v>
      </c>
      <c r="G40" s="2">
        <v>2</v>
      </c>
      <c r="H40" s="2" t="s">
        <v>119</v>
      </c>
      <c r="I40" s="2" t="s">
        <v>101</v>
      </c>
      <c r="J40" s="2" t="str">
        <f t="shared" si="1"/>
        <v>-</v>
      </c>
      <c r="K40" s="7" t="b">
        <v>0</v>
      </c>
      <c r="L40" s="7" t="b">
        <v>0</v>
      </c>
      <c r="M40" s="7" t="b">
        <v>0</v>
      </c>
      <c r="N40" s="7" t="b">
        <v>0</v>
      </c>
      <c r="O40" s="7" t="b">
        <v>0</v>
      </c>
      <c r="P40" s="7" t="b">
        <v>0</v>
      </c>
      <c r="Q40" s="7" t="b">
        <v>0</v>
      </c>
      <c r="R40" s="7" t="b">
        <v>1</v>
      </c>
      <c r="S40" s="2"/>
    </row>
    <row r="41" spans="1:19" ht="16.5" customHeight="1" x14ac:dyDescent="0.35">
      <c r="A41" s="2">
        <v>272020</v>
      </c>
      <c r="B41" s="2">
        <v>123.13200000000001</v>
      </c>
      <c r="C41" s="2">
        <v>10.412000000000001</v>
      </c>
      <c r="D41" s="2" t="s">
        <v>5</v>
      </c>
      <c r="E41" s="2">
        <v>1</v>
      </c>
      <c r="F41" s="3" t="s">
        <v>95</v>
      </c>
      <c r="G41" s="2">
        <v>3</v>
      </c>
      <c r="H41" s="3" t="s">
        <v>135</v>
      </c>
      <c r="I41" s="3" t="s">
        <v>136</v>
      </c>
      <c r="J41" s="2" t="str">
        <f t="shared" si="1"/>
        <v>-</v>
      </c>
      <c r="K41" s="7" t="b">
        <v>0</v>
      </c>
      <c r="L41" s="7" t="b">
        <v>0</v>
      </c>
      <c r="M41" s="7" t="b">
        <v>0</v>
      </c>
      <c r="N41" s="7" t="b">
        <v>0</v>
      </c>
      <c r="O41" s="7" t="b">
        <v>0</v>
      </c>
      <c r="P41" s="7" t="b">
        <v>0</v>
      </c>
      <c r="Q41" s="7" t="b">
        <v>0</v>
      </c>
      <c r="R41" s="7" t="b">
        <v>1</v>
      </c>
      <c r="S41" s="2"/>
    </row>
    <row r="42" spans="1:19" ht="16.5" customHeight="1" x14ac:dyDescent="0.35">
      <c r="A42" s="2">
        <v>267020</v>
      </c>
      <c r="B42" s="2">
        <v>125.407</v>
      </c>
      <c r="C42" s="2">
        <v>2.7810000000000001</v>
      </c>
      <c r="D42" s="2" t="s">
        <v>56</v>
      </c>
      <c r="E42" s="2">
        <v>3</v>
      </c>
      <c r="F42" s="2" t="s">
        <v>95</v>
      </c>
      <c r="G42" s="2">
        <v>3</v>
      </c>
      <c r="H42" s="2" t="s">
        <v>102</v>
      </c>
      <c r="I42" s="2" t="s">
        <v>133</v>
      </c>
      <c r="J42" s="2" t="str">
        <f t="shared" si="1"/>
        <v>-</v>
      </c>
      <c r="K42" s="7" t="b">
        <v>1</v>
      </c>
      <c r="L42" s="7" t="b">
        <v>0</v>
      </c>
      <c r="M42" s="7" t="b">
        <v>0</v>
      </c>
      <c r="N42" s="7" t="b">
        <v>0</v>
      </c>
      <c r="O42" s="7" t="b">
        <v>0</v>
      </c>
      <c r="P42" s="7" t="b">
        <v>0</v>
      </c>
      <c r="Q42" s="7" t="b">
        <v>0</v>
      </c>
      <c r="R42" s="7" t="b">
        <v>0</v>
      </c>
      <c r="S42" s="2"/>
    </row>
    <row r="43" spans="1:19" ht="16.5" customHeight="1" x14ac:dyDescent="0.35">
      <c r="A43" s="2">
        <v>300130</v>
      </c>
      <c r="B43" s="2">
        <v>159.44300000000001</v>
      </c>
      <c r="C43" s="2">
        <v>54.048999999999999</v>
      </c>
      <c r="D43" s="2" t="s">
        <v>47</v>
      </c>
      <c r="E43" s="2">
        <v>4</v>
      </c>
      <c r="F43" s="2" t="s">
        <v>95</v>
      </c>
      <c r="G43" s="2">
        <v>1</v>
      </c>
      <c r="H43" s="2" t="s">
        <v>102</v>
      </c>
      <c r="I43" s="2" t="s">
        <v>126</v>
      </c>
      <c r="J43" s="2" t="str">
        <f t="shared" si="1"/>
        <v>-</v>
      </c>
      <c r="K43" s="7" t="b">
        <v>0</v>
      </c>
      <c r="L43" s="7" t="b">
        <v>0</v>
      </c>
      <c r="M43" s="7" t="b">
        <v>0</v>
      </c>
      <c r="N43" s="7" t="b">
        <v>1</v>
      </c>
      <c r="O43" s="7" t="b">
        <v>0</v>
      </c>
      <c r="P43" s="7" t="b">
        <v>1</v>
      </c>
      <c r="Q43" s="7" t="b">
        <v>0</v>
      </c>
      <c r="R43" s="7" t="b">
        <v>0</v>
      </c>
      <c r="S43" s="2" t="s">
        <v>196</v>
      </c>
    </row>
    <row r="44" spans="1:19" ht="16.5" customHeight="1" x14ac:dyDescent="0.35">
      <c r="A44" s="2">
        <v>261170</v>
      </c>
      <c r="B44" s="2">
        <v>101.264</v>
      </c>
      <c r="C44" s="2">
        <v>-1.6970000000000001</v>
      </c>
      <c r="D44" s="2" t="s">
        <v>7</v>
      </c>
      <c r="E44" s="2">
        <v>4</v>
      </c>
      <c r="F44" s="3" t="s">
        <v>95</v>
      </c>
      <c r="G44" s="2">
        <v>3</v>
      </c>
      <c r="H44" s="2" t="s">
        <v>113</v>
      </c>
      <c r="I44" s="2" t="s">
        <v>108</v>
      </c>
      <c r="J44" s="2" t="str">
        <f t="shared" si="1"/>
        <v>-</v>
      </c>
      <c r="K44" s="7" t="b">
        <v>0</v>
      </c>
      <c r="L44" s="7" t="b">
        <v>0</v>
      </c>
      <c r="M44" s="7" t="b">
        <v>0</v>
      </c>
      <c r="N44" s="7" t="b">
        <v>0</v>
      </c>
      <c r="O44" s="7" t="b">
        <v>0</v>
      </c>
      <c r="P44" s="7" t="b">
        <v>0</v>
      </c>
      <c r="Q44" s="7" t="b">
        <v>0</v>
      </c>
      <c r="R44" s="7" t="b">
        <v>1</v>
      </c>
      <c r="S44" s="2"/>
    </row>
    <row r="45" spans="1:19" ht="16.5" customHeight="1" x14ac:dyDescent="0.35">
      <c r="A45" s="2">
        <v>290200</v>
      </c>
      <c r="B45" s="2">
        <v>152.47499999999999</v>
      </c>
      <c r="C45" s="2">
        <v>47.35</v>
      </c>
      <c r="D45" s="2" t="s">
        <v>59</v>
      </c>
      <c r="E45" s="2">
        <v>1</v>
      </c>
      <c r="F45" s="3" t="s">
        <v>145</v>
      </c>
      <c r="G45" s="2">
        <v>2</v>
      </c>
      <c r="H45" s="3" t="s">
        <v>125</v>
      </c>
      <c r="I45" s="3" t="s">
        <v>99</v>
      </c>
      <c r="J45" s="2" t="str">
        <f t="shared" si="1"/>
        <v>-</v>
      </c>
      <c r="K45" s="7" t="b">
        <v>0</v>
      </c>
      <c r="L45" s="7" t="b">
        <v>0</v>
      </c>
      <c r="M45" s="7" t="b">
        <v>0</v>
      </c>
      <c r="N45" s="7" t="b">
        <v>0</v>
      </c>
      <c r="O45" s="7" t="b">
        <v>0</v>
      </c>
      <c r="P45" s="7" t="b">
        <v>0</v>
      </c>
      <c r="Q45" s="7" t="b">
        <v>0</v>
      </c>
      <c r="R45" s="7" t="b">
        <v>1</v>
      </c>
      <c r="S45" s="2"/>
    </row>
    <row r="46" spans="1:19" ht="16.5" customHeight="1" x14ac:dyDescent="0.35">
      <c r="A46" s="2">
        <v>282060</v>
      </c>
      <c r="B46" s="2">
        <v>130.30500000000001</v>
      </c>
      <c r="C46" s="2">
        <v>30.792999999999999</v>
      </c>
      <c r="D46" s="2" t="s">
        <v>23</v>
      </c>
      <c r="E46" s="2">
        <v>1</v>
      </c>
      <c r="F46" s="2" t="s">
        <v>95</v>
      </c>
      <c r="G46" s="2">
        <v>4</v>
      </c>
      <c r="H46" s="2" t="s">
        <v>102</v>
      </c>
      <c r="I46" s="2" t="s">
        <v>104</v>
      </c>
      <c r="J46" s="2" t="str">
        <f t="shared" si="1"/>
        <v>-</v>
      </c>
      <c r="K46" s="7" t="b">
        <v>0</v>
      </c>
      <c r="L46" s="7" t="b">
        <v>0</v>
      </c>
      <c r="M46" s="7" t="b">
        <v>0</v>
      </c>
      <c r="N46" s="7" t="b">
        <v>0</v>
      </c>
      <c r="O46" s="7" t="b">
        <v>0</v>
      </c>
      <c r="P46" s="7" t="b">
        <v>0</v>
      </c>
      <c r="Q46" s="7" t="b">
        <v>0</v>
      </c>
      <c r="R46" s="7" t="b">
        <v>1</v>
      </c>
      <c r="S46" s="2"/>
    </row>
    <row r="47" spans="1:19" ht="16.5" customHeight="1" x14ac:dyDescent="0.35">
      <c r="A47" s="9">
        <v>332010</v>
      </c>
      <c r="B47" s="9">
        <v>-155.28700000000001</v>
      </c>
      <c r="C47" s="9">
        <v>19.420999999999999</v>
      </c>
      <c r="D47" s="9" t="s">
        <v>6</v>
      </c>
      <c r="E47" s="2">
        <v>1</v>
      </c>
      <c r="F47" s="3" t="s">
        <v>95</v>
      </c>
      <c r="G47" s="9">
        <v>1</v>
      </c>
      <c r="H47" s="9" t="s">
        <v>113</v>
      </c>
      <c r="I47" s="9" t="s">
        <v>113</v>
      </c>
      <c r="J47" s="2" t="str">
        <f t="shared" si="1"/>
        <v>same</v>
      </c>
      <c r="K47" s="10" t="b">
        <v>1</v>
      </c>
      <c r="L47" s="10" t="b">
        <v>0</v>
      </c>
      <c r="M47" s="10" t="b">
        <v>0</v>
      </c>
      <c r="N47" s="10" t="b">
        <v>0</v>
      </c>
      <c r="O47" s="10" t="b">
        <v>0</v>
      </c>
      <c r="P47" s="10" t="b">
        <v>0</v>
      </c>
      <c r="Q47" s="10" t="b">
        <v>0</v>
      </c>
      <c r="R47" s="10" t="b">
        <v>0</v>
      </c>
    </row>
    <row r="48" spans="1:19" ht="16.5" customHeight="1" x14ac:dyDescent="0.35">
      <c r="A48" s="2">
        <v>282090</v>
      </c>
      <c r="B48" s="2">
        <v>130.86199999999999</v>
      </c>
      <c r="C48" s="2">
        <v>31.934000000000001</v>
      </c>
      <c r="D48" s="2" t="s">
        <v>62</v>
      </c>
      <c r="E48" s="2">
        <v>2</v>
      </c>
      <c r="F48" s="3" t="s">
        <v>95</v>
      </c>
      <c r="G48" s="2">
        <v>1</v>
      </c>
      <c r="H48" s="3" t="s">
        <v>119</v>
      </c>
      <c r="I48" s="3" t="s">
        <v>116</v>
      </c>
      <c r="J48" s="2" t="str">
        <f t="shared" si="1"/>
        <v>-</v>
      </c>
      <c r="K48" s="7" t="b">
        <v>0</v>
      </c>
      <c r="L48" s="7" t="b">
        <v>1</v>
      </c>
      <c r="M48" s="7" t="b">
        <v>0</v>
      </c>
      <c r="N48" s="7" t="b">
        <v>0</v>
      </c>
      <c r="O48" s="7" t="b">
        <v>0</v>
      </c>
      <c r="P48" s="7" t="b">
        <v>0</v>
      </c>
      <c r="Q48" s="7" t="b">
        <v>0</v>
      </c>
      <c r="R48" s="7" t="b">
        <v>0</v>
      </c>
      <c r="S48" s="2"/>
    </row>
    <row r="49" spans="1:19" ht="16.5" customHeight="1" x14ac:dyDescent="0.35">
      <c r="A49" s="2">
        <v>300260</v>
      </c>
      <c r="B49" s="2">
        <v>160.642</v>
      </c>
      <c r="C49" s="2">
        <v>56.055999999999997</v>
      </c>
      <c r="D49" s="2" t="s">
        <v>21</v>
      </c>
      <c r="E49" s="2">
        <v>1</v>
      </c>
      <c r="F49" s="2" t="s">
        <v>95</v>
      </c>
      <c r="G49" s="2">
        <v>2</v>
      </c>
      <c r="H49" s="2" t="s">
        <v>102</v>
      </c>
      <c r="I49" s="2" t="s">
        <v>101</v>
      </c>
      <c r="J49" s="2" t="str">
        <f t="shared" si="1"/>
        <v>-</v>
      </c>
      <c r="K49" s="7" t="b">
        <v>1</v>
      </c>
      <c r="L49" s="7" t="b">
        <v>0</v>
      </c>
      <c r="M49" s="7" t="b">
        <v>0</v>
      </c>
      <c r="N49" s="7" t="b">
        <v>1</v>
      </c>
      <c r="O49" s="7" t="b">
        <v>0</v>
      </c>
      <c r="P49" s="7" t="b">
        <v>0</v>
      </c>
      <c r="Q49" s="7" t="b">
        <v>0</v>
      </c>
      <c r="R49" s="7" t="b">
        <v>0</v>
      </c>
      <c r="S49" s="2" t="s">
        <v>191</v>
      </c>
    </row>
    <row r="50" spans="1:19" ht="16.5" customHeight="1" x14ac:dyDescent="0.35">
      <c r="A50" s="2">
        <v>262000</v>
      </c>
      <c r="B50" s="2">
        <v>105.4233</v>
      </c>
      <c r="C50" s="2">
        <v>-6.1009000000000002</v>
      </c>
      <c r="D50" s="2" t="s">
        <v>37</v>
      </c>
      <c r="E50" s="2">
        <v>2</v>
      </c>
      <c r="F50" s="3" t="s">
        <v>138</v>
      </c>
      <c r="G50" s="2">
        <v>3</v>
      </c>
      <c r="H50" s="2" t="s">
        <v>105</v>
      </c>
      <c r="I50" s="2" t="s">
        <v>111</v>
      </c>
      <c r="J50" s="2" t="str">
        <f t="shared" si="1"/>
        <v>-</v>
      </c>
      <c r="K50" s="7" t="b">
        <v>0</v>
      </c>
      <c r="L50" s="7" t="b">
        <v>0</v>
      </c>
      <c r="M50" s="7" t="b">
        <v>0</v>
      </c>
      <c r="N50" s="7" t="b">
        <v>1</v>
      </c>
      <c r="O50" s="7" t="b">
        <v>0</v>
      </c>
      <c r="P50" s="7" t="b">
        <v>0</v>
      </c>
      <c r="Q50" s="7" t="b">
        <v>0</v>
      </c>
      <c r="R50" s="7" t="b">
        <v>0</v>
      </c>
      <c r="S50" s="2"/>
    </row>
    <row r="51" spans="1:19" ht="16.5" customHeight="1" x14ac:dyDescent="0.35">
      <c r="A51" s="2">
        <v>282050</v>
      </c>
      <c r="B51" s="2">
        <v>130.21700000000001</v>
      </c>
      <c r="C51" s="2">
        <v>30.443000000000001</v>
      </c>
      <c r="D51" s="2" t="s">
        <v>44</v>
      </c>
      <c r="E51" s="2">
        <v>1</v>
      </c>
      <c r="F51" s="3" t="s">
        <v>95</v>
      </c>
      <c r="G51" s="2">
        <v>3</v>
      </c>
      <c r="H51" s="3" t="s">
        <v>102</v>
      </c>
      <c r="I51" s="3" t="s">
        <v>104</v>
      </c>
      <c r="J51" s="2" t="str">
        <f t="shared" si="1"/>
        <v>-</v>
      </c>
      <c r="K51" s="7" t="b">
        <v>0</v>
      </c>
      <c r="L51" s="7" t="b">
        <v>0</v>
      </c>
      <c r="M51" s="7" t="b">
        <v>0</v>
      </c>
      <c r="N51" s="7" t="b">
        <v>0</v>
      </c>
      <c r="O51" s="7" t="b">
        <v>0</v>
      </c>
      <c r="P51" s="7" t="b">
        <v>0</v>
      </c>
      <c r="Q51" s="7" t="b">
        <v>0</v>
      </c>
      <c r="R51" s="7" t="b">
        <v>1</v>
      </c>
      <c r="S51" s="2"/>
    </row>
    <row r="52" spans="1:19" ht="16.5" customHeight="1" x14ac:dyDescent="0.35">
      <c r="A52" s="2">
        <v>283120</v>
      </c>
      <c r="B52" s="2">
        <v>138.52799999999999</v>
      </c>
      <c r="C52" s="2">
        <v>36.618000000000002</v>
      </c>
      <c r="D52" s="2" t="s">
        <v>63</v>
      </c>
      <c r="E52" s="2">
        <v>1</v>
      </c>
      <c r="F52" s="3" t="s">
        <v>138</v>
      </c>
      <c r="G52" s="2" t="s">
        <v>189</v>
      </c>
      <c r="H52" s="3" t="s">
        <v>119</v>
      </c>
      <c r="I52" s="3" t="s">
        <v>136</v>
      </c>
      <c r="J52" s="2" t="str">
        <f t="shared" si="1"/>
        <v>-</v>
      </c>
      <c r="K52" s="7" t="b">
        <v>0</v>
      </c>
      <c r="L52" s="7" t="b">
        <v>0</v>
      </c>
      <c r="M52" s="7" t="b">
        <v>0</v>
      </c>
      <c r="N52" s="7" t="b">
        <v>0</v>
      </c>
      <c r="O52" s="7" t="b">
        <v>0</v>
      </c>
      <c r="P52" s="7" t="b">
        <v>0</v>
      </c>
      <c r="Q52" s="7" t="b">
        <v>0</v>
      </c>
      <c r="R52" s="7" t="b">
        <v>1</v>
      </c>
      <c r="S52" s="2"/>
    </row>
    <row r="53" spans="1:19" ht="16.5" customHeight="1" x14ac:dyDescent="0.35">
      <c r="A53" s="2">
        <v>252010</v>
      </c>
      <c r="B53" s="2">
        <v>148.41999999999999</v>
      </c>
      <c r="C53" s="2">
        <v>-5.5250000000000004</v>
      </c>
      <c r="D53" s="2" t="s">
        <v>211</v>
      </c>
      <c r="E53" s="2">
        <v>1</v>
      </c>
      <c r="F53" s="3" t="s">
        <v>95</v>
      </c>
      <c r="G53" s="2">
        <v>2</v>
      </c>
      <c r="H53" s="2" t="s">
        <v>110</v>
      </c>
      <c r="I53" s="2" t="s">
        <v>106</v>
      </c>
      <c r="J53" s="2" t="str">
        <f t="shared" si="1"/>
        <v>-</v>
      </c>
      <c r="K53" s="7" t="b">
        <v>1</v>
      </c>
      <c r="L53" s="7" t="b">
        <v>0</v>
      </c>
      <c r="M53" s="7" t="b">
        <v>0</v>
      </c>
      <c r="N53" s="7" t="b">
        <v>0</v>
      </c>
      <c r="O53" s="7" t="b">
        <v>0</v>
      </c>
      <c r="P53" s="7" t="b">
        <v>0</v>
      </c>
      <c r="Q53" s="7" t="b">
        <v>0</v>
      </c>
      <c r="R53" s="7" t="b">
        <v>0</v>
      </c>
    </row>
    <row r="54" spans="1:19" ht="16.5" customHeight="1" x14ac:dyDescent="0.35">
      <c r="A54" s="2">
        <v>355100</v>
      </c>
      <c r="B54" s="2">
        <v>-67.73</v>
      </c>
      <c r="C54" s="2">
        <v>-23.37</v>
      </c>
      <c r="D54" s="2" t="s">
        <v>212</v>
      </c>
      <c r="E54" s="2">
        <v>1</v>
      </c>
      <c r="F54" s="3" t="s">
        <v>95</v>
      </c>
      <c r="G54" s="2">
        <v>2</v>
      </c>
      <c r="H54" s="2" t="s">
        <v>122</v>
      </c>
      <c r="I54" s="2" t="s">
        <v>213</v>
      </c>
      <c r="J54" s="2" t="str">
        <f t="shared" si="1"/>
        <v>-</v>
      </c>
      <c r="K54" s="7" t="b">
        <v>0</v>
      </c>
      <c r="L54" s="7" t="b">
        <v>0</v>
      </c>
      <c r="M54" s="7" t="b">
        <v>0</v>
      </c>
      <c r="N54" s="7" t="b">
        <v>0</v>
      </c>
      <c r="O54" s="7" t="b">
        <v>0</v>
      </c>
      <c r="P54" s="7" t="b">
        <v>0</v>
      </c>
      <c r="Q54" s="7" t="b">
        <v>0</v>
      </c>
      <c r="R54" s="7" t="b">
        <v>1</v>
      </c>
    </row>
    <row r="55" spans="1:19" ht="16.5" customHeight="1" x14ac:dyDescent="0.35">
      <c r="A55" s="2">
        <v>222120</v>
      </c>
      <c r="B55" s="2">
        <v>35.914000000000001</v>
      </c>
      <c r="C55" s="2">
        <v>-2.7639999999999998</v>
      </c>
      <c r="D55" s="2" t="s">
        <v>67</v>
      </c>
      <c r="E55" s="2">
        <v>2</v>
      </c>
      <c r="F55" s="3" t="s">
        <v>95</v>
      </c>
      <c r="G55" s="2">
        <v>2</v>
      </c>
      <c r="H55" s="2" t="s">
        <v>130</v>
      </c>
      <c r="I55" s="2" t="s">
        <v>115</v>
      </c>
      <c r="J55" s="2" t="str">
        <f t="shared" si="1"/>
        <v>-</v>
      </c>
      <c r="K55" s="7" t="b">
        <v>0</v>
      </c>
      <c r="L55" s="7" t="b">
        <v>0</v>
      </c>
      <c r="M55" s="7" t="b">
        <v>0</v>
      </c>
      <c r="N55" s="7" t="b">
        <v>0</v>
      </c>
      <c r="O55" s="7" t="b">
        <v>0</v>
      </c>
      <c r="P55" s="7" t="b">
        <v>0</v>
      </c>
      <c r="Q55" s="7" t="b">
        <v>0</v>
      </c>
      <c r="R55" s="7" t="b">
        <v>1</v>
      </c>
      <c r="S55" s="2"/>
    </row>
    <row r="56" spans="1:19" ht="16.5" customHeight="1" x14ac:dyDescent="0.35">
      <c r="A56" s="2">
        <v>251020</v>
      </c>
      <c r="B56" s="2">
        <v>145.03700000000001</v>
      </c>
      <c r="C56" s="2">
        <v>-4.08</v>
      </c>
      <c r="D56" s="2" t="s">
        <v>221</v>
      </c>
      <c r="E56" s="2">
        <v>2</v>
      </c>
      <c r="F56" s="3" t="s">
        <v>95</v>
      </c>
      <c r="G56" s="3">
        <v>3</v>
      </c>
      <c r="H56" s="2" t="s">
        <v>113</v>
      </c>
      <c r="I56" s="2" t="s">
        <v>129</v>
      </c>
      <c r="J56" s="2" t="str">
        <f t="shared" si="1"/>
        <v>-</v>
      </c>
      <c r="K56" s="7" t="b">
        <v>0</v>
      </c>
      <c r="L56" s="7" t="b">
        <v>0</v>
      </c>
      <c r="M56" s="7" t="b">
        <v>1</v>
      </c>
      <c r="N56" s="7" t="b">
        <v>0</v>
      </c>
      <c r="O56" s="7" t="b">
        <v>0</v>
      </c>
      <c r="P56" s="7" t="b">
        <v>0</v>
      </c>
      <c r="Q56" s="7" t="b">
        <v>0</v>
      </c>
      <c r="R56" s="7" t="b">
        <v>0</v>
      </c>
    </row>
    <row r="57" spans="1:19" ht="16.5" customHeight="1" x14ac:dyDescent="0.35">
      <c r="A57" s="2">
        <v>261140</v>
      </c>
      <c r="B57" s="2">
        <v>100.474</v>
      </c>
      <c r="C57" s="2">
        <v>-0.38</v>
      </c>
      <c r="D57" s="2" t="s">
        <v>15</v>
      </c>
      <c r="E57" s="2">
        <v>2</v>
      </c>
      <c r="F57" s="3" t="s">
        <v>95</v>
      </c>
      <c r="G57" s="2">
        <v>4</v>
      </c>
      <c r="H57" s="2" t="s">
        <v>127</v>
      </c>
      <c r="I57" s="2" t="s">
        <v>107</v>
      </c>
      <c r="J57" s="2" t="str">
        <f t="shared" si="1"/>
        <v>-</v>
      </c>
      <c r="K57" s="7" t="b">
        <v>0</v>
      </c>
      <c r="L57" s="7" t="b">
        <v>0</v>
      </c>
      <c r="M57" s="7" t="b">
        <v>0</v>
      </c>
      <c r="N57" s="7" t="b">
        <v>0</v>
      </c>
      <c r="O57" s="7" t="b">
        <v>0</v>
      </c>
      <c r="P57" s="7" t="b">
        <v>0</v>
      </c>
      <c r="Q57" s="7" t="b">
        <v>0</v>
      </c>
      <c r="R57" s="7" t="b">
        <v>1</v>
      </c>
      <c r="S57" s="2"/>
    </row>
    <row r="58" spans="1:19" ht="16.5" customHeight="1" x14ac:dyDescent="0.35">
      <c r="A58" s="2">
        <v>344100</v>
      </c>
      <c r="B58" s="2">
        <v>-86.168800000000005</v>
      </c>
      <c r="C58" s="2">
        <v>11.984400000000001</v>
      </c>
      <c r="D58" s="2" t="s">
        <v>210</v>
      </c>
      <c r="E58" s="2">
        <v>1</v>
      </c>
      <c r="F58" s="3" t="s">
        <v>95</v>
      </c>
      <c r="G58" s="2">
        <v>2</v>
      </c>
      <c r="H58" s="2" t="s">
        <v>185</v>
      </c>
      <c r="I58" s="2" t="s">
        <v>116</v>
      </c>
      <c r="J58" s="2" t="str">
        <f t="shared" si="1"/>
        <v>-</v>
      </c>
      <c r="K58" s="7" t="b">
        <v>0</v>
      </c>
      <c r="L58" s="7" t="b">
        <v>0</v>
      </c>
      <c r="M58" s="7" t="b">
        <v>0</v>
      </c>
      <c r="N58" s="7" t="b">
        <v>0</v>
      </c>
      <c r="O58" s="7" t="b">
        <v>0</v>
      </c>
      <c r="P58" s="7" t="b">
        <v>0</v>
      </c>
      <c r="Q58" s="7" t="b">
        <v>0</v>
      </c>
      <c r="R58" s="7" t="b">
        <v>1</v>
      </c>
    </row>
    <row r="59" spans="1:19" ht="16.5" customHeight="1" x14ac:dyDescent="0.35">
      <c r="A59" s="2">
        <v>273030</v>
      </c>
      <c r="B59" s="2">
        <v>123.685</v>
      </c>
      <c r="C59" s="2">
        <v>13.257</v>
      </c>
      <c r="D59" s="2" t="s">
        <v>22</v>
      </c>
      <c r="E59" s="2">
        <v>1</v>
      </c>
      <c r="F59" s="3" t="s">
        <v>95</v>
      </c>
      <c r="G59" s="2">
        <v>3</v>
      </c>
      <c r="H59" s="3" t="s">
        <v>135</v>
      </c>
      <c r="I59" s="3" t="s">
        <v>136</v>
      </c>
      <c r="J59" s="2" t="str">
        <f t="shared" si="1"/>
        <v>-</v>
      </c>
      <c r="K59" s="7" t="b">
        <v>1</v>
      </c>
      <c r="L59" s="7" t="b">
        <v>0</v>
      </c>
      <c r="M59" s="7" t="b">
        <v>1</v>
      </c>
      <c r="N59" s="7" t="b">
        <v>0</v>
      </c>
      <c r="O59" s="7" t="b">
        <v>0</v>
      </c>
      <c r="P59" s="7" t="b">
        <v>0</v>
      </c>
      <c r="Q59" s="7" t="b">
        <v>0</v>
      </c>
      <c r="R59" s="7" t="b">
        <v>0</v>
      </c>
      <c r="S59" s="2"/>
    </row>
    <row r="60" spans="1:19" ht="16.5" customHeight="1" x14ac:dyDescent="0.35">
      <c r="A60" s="2">
        <v>263250</v>
      </c>
      <c r="B60" s="2">
        <v>110.446</v>
      </c>
      <c r="C60" s="2">
        <v>-7.54</v>
      </c>
      <c r="D60" s="2" t="s">
        <v>43</v>
      </c>
      <c r="E60" s="2">
        <v>1</v>
      </c>
      <c r="F60" s="3" t="s">
        <v>95</v>
      </c>
      <c r="G60" s="2">
        <v>3</v>
      </c>
      <c r="H60" s="3" t="s">
        <v>137</v>
      </c>
      <c r="I60" s="3" t="s">
        <v>137</v>
      </c>
      <c r="J60" s="2" t="str">
        <f t="shared" si="1"/>
        <v>same</v>
      </c>
      <c r="K60" s="7" t="b">
        <v>0</v>
      </c>
      <c r="L60" s="7" t="b">
        <v>0</v>
      </c>
      <c r="M60" s="7" t="b">
        <v>0</v>
      </c>
      <c r="N60" s="7" t="b">
        <v>0</v>
      </c>
      <c r="O60" s="7" t="b">
        <v>0</v>
      </c>
      <c r="P60" s="7" t="b">
        <v>0</v>
      </c>
      <c r="Q60" s="7" t="b">
        <v>0</v>
      </c>
      <c r="R60" s="7" t="b">
        <v>1</v>
      </c>
      <c r="S60" s="2"/>
    </row>
    <row r="61" spans="1:19" ht="16.5" customHeight="1" x14ac:dyDescent="0.35">
      <c r="A61" s="2">
        <v>344090</v>
      </c>
      <c r="B61" s="2">
        <v>-86.539000000000001</v>
      </c>
      <c r="C61" s="2">
        <v>12.423</v>
      </c>
      <c r="D61" s="2" t="s">
        <v>208</v>
      </c>
      <c r="E61" s="2">
        <v>1</v>
      </c>
      <c r="F61" s="3" t="s">
        <v>95</v>
      </c>
      <c r="G61" s="2">
        <v>2</v>
      </c>
      <c r="H61" s="2" t="s">
        <v>114</v>
      </c>
      <c r="I61" s="2" t="s">
        <v>104</v>
      </c>
      <c r="J61" s="2" t="str">
        <f t="shared" si="1"/>
        <v>-</v>
      </c>
      <c r="K61" s="7" t="b">
        <v>1</v>
      </c>
      <c r="L61" s="7" t="b">
        <v>0</v>
      </c>
      <c r="M61" s="7" t="b">
        <v>0</v>
      </c>
      <c r="N61" s="7" t="b">
        <v>0</v>
      </c>
      <c r="O61" s="7" t="b">
        <v>0</v>
      </c>
      <c r="P61" s="7" t="b">
        <v>0</v>
      </c>
      <c r="Q61" s="7" t="b">
        <v>0</v>
      </c>
      <c r="R61" s="7" t="b">
        <v>0</v>
      </c>
    </row>
    <row r="62" spans="1:19" ht="16.5" customHeight="1" x14ac:dyDescent="0.35">
      <c r="A62" s="2">
        <v>353050</v>
      </c>
      <c r="B62" s="2">
        <v>-91.17</v>
      </c>
      <c r="C62" s="2">
        <v>-0.83</v>
      </c>
      <c r="D62" s="2" t="s">
        <v>60</v>
      </c>
      <c r="E62" s="2">
        <v>1</v>
      </c>
      <c r="F62" s="3" t="s">
        <v>138</v>
      </c>
      <c r="G62" s="2">
        <v>1</v>
      </c>
      <c r="H62" s="2" t="s">
        <v>126</v>
      </c>
      <c r="I62" s="2" t="s">
        <v>126</v>
      </c>
      <c r="J62" s="2" t="str">
        <f t="shared" si="1"/>
        <v>same</v>
      </c>
      <c r="K62" s="7" t="b">
        <v>1</v>
      </c>
      <c r="L62" s="7" t="b">
        <v>0</v>
      </c>
      <c r="M62" s="7" t="b">
        <v>0</v>
      </c>
      <c r="N62" s="7" t="b">
        <v>0</v>
      </c>
      <c r="O62" s="7" t="b">
        <v>1</v>
      </c>
      <c r="P62" s="7" t="b">
        <v>0</v>
      </c>
      <c r="Q62" s="7" t="b">
        <v>0</v>
      </c>
      <c r="R62" s="7" t="b">
        <v>0</v>
      </c>
      <c r="S62" s="2"/>
    </row>
    <row r="63" spans="1:19" ht="16.5" customHeight="1" x14ac:dyDescent="0.35">
      <c r="A63" s="2">
        <v>284096</v>
      </c>
      <c r="B63" s="2">
        <v>140.874</v>
      </c>
      <c r="C63" s="2">
        <v>27.247</v>
      </c>
      <c r="D63" s="2" t="s">
        <v>27</v>
      </c>
      <c r="E63" s="2">
        <v>2</v>
      </c>
      <c r="F63" s="2" t="s">
        <v>95</v>
      </c>
      <c r="G63" s="2">
        <v>2</v>
      </c>
      <c r="H63" s="2" t="s">
        <v>130</v>
      </c>
      <c r="I63" s="2" t="s">
        <v>130</v>
      </c>
      <c r="J63" s="2" t="str">
        <f t="shared" si="1"/>
        <v>same</v>
      </c>
      <c r="K63" s="7" t="b">
        <v>1</v>
      </c>
      <c r="L63" s="7" t="b">
        <v>0</v>
      </c>
      <c r="M63" s="7" t="b">
        <v>0</v>
      </c>
      <c r="N63" s="7" t="b">
        <v>1</v>
      </c>
      <c r="O63" s="7" t="b">
        <v>0</v>
      </c>
      <c r="P63" s="7" t="b">
        <v>0</v>
      </c>
      <c r="Q63" s="7" t="b">
        <v>0</v>
      </c>
      <c r="R63" s="7" t="b">
        <v>0</v>
      </c>
      <c r="S63" s="3" t="s">
        <v>164</v>
      </c>
    </row>
    <row r="64" spans="1:19" ht="16.5" customHeight="1" x14ac:dyDescent="0.35">
      <c r="A64" s="2">
        <v>223020</v>
      </c>
      <c r="B64" s="2">
        <v>29.2</v>
      </c>
      <c r="C64" s="2">
        <v>-1.4079999999999999</v>
      </c>
      <c r="D64" s="2" t="s">
        <v>61</v>
      </c>
      <c r="E64" s="2">
        <v>2</v>
      </c>
      <c r="F64" s="2" t="s">
        <v>95</v>
      </c>
      <c r="G64" s="2">
        <v>2</v>
      </c>
      <c r="H64" s="2" t="s">
        <v>127</v>
      </c>
      <c r="I64" s="2" t="s">
        <v>128</v>
      </c>
      <c r="J64" s="2" t="str">
        <f t="shared" si="1"/>
        <v>-</v>
      </c>
      <c r="K64" s="7" t="b">
        <v>1</v>
      </c>
      <c r="L64" s="7" t="b">
        <v>0</v>
      </c>
      <c r="M64" s="7" t="b">
        <v>0</v>
      </c>
      <c r="N64" s="7" t="b">
        <v>0</v>
      </c>
      <c r="O64" s="7" t="b">
        <v>0</v>
      </c>
      <c r="P64" s="7" t="b">
        <v>0</v>
      </c>
      <c r="Q64" s="7" t="b">
        <v>0</v>
      </c>
      <c r="R64" s="7" t="b">
        <v>0</v>
      </c>
      <c r="S64" s="2" t="s">
        <v>177</v>
      </c>
    </row>
    <row r="65" spans="1:19" ht="16.5" customHeight="1" x14ac:dyDescent="0.35">
      <c r="A65" s="9">
        <v>223030</v>
      </c>
      <c r="B65" s="9">
        <v>29.25</v>
      </c>
      <c r="C65" s="9">
        <v>-1.52</v>
      </c>
      <c r="D65" s="9" t="s">
        <v>83</v>
      </c>
      <c r="E65" s="2">
        <v>1</v>
      </c>
      <c r="F65" s="3" t="s">
        <v>95</v>
      </c>
      <c r="G65" s="9">
        <v>4</v>
      </c>
      <c r="H65" s="9" t="s">
        <v>127</v>
      </c>
      <c r="I65" s="9" t="s">
        <v>178</v>
      </c>
      <c r="J65" s="2" t="str">
        <f t="shared" si="1"/>
        <v>-</v>
      </c>
      <c r="K65" s="10" t="b">
        <v>0</v>
      </c>
      <c r="L65" s="10" t="b">
        <v>0</v>
      </c>
      <c r="M65" s="10" t="b">
        <v>0</v>
      </c>
      <c r="N65" s="10" t="b">
        <v>0</v>
      </c>
      <c r="O65" s="10" t="b">
        <v>0</v>
      </c>
      <c r="P65" s="10" t="b">
        <v>0</v>
      </c>
      <c r="Q65" s="10" t="b">
        <v>0</v>
      </c>
      <c r="R65" s="10" t="b">
        <v>1</v>
      </c>
    </row>
    <row r="66" spans="1:19" ht="16.5" customHeight="1" x14ac:dyDescent="0.35">
      <c r="A66" s="2">
        <v>342110</v>
      </c>
      <c r="B66" s="2">
        <v>-90.600999999999999</v>
      </c>
      <c r="C66" s="2">
        <v>14.382</v>
      </c>
      <c r="D66" s="2" t="s">
        <v>206</v>
      </c>
      <c r="E66" s="2">
        <v>1</v>
      </c>
      <c r="F66" s="3" t="s">
        <v>95</v>
      </c>
      <c r="G66" s="2">
        <v>2</v>
      </c>
      <c r="H66" s="2" t="s">
        <v>110</v>
      </c>
      <c r="I66" s="2" t="s">
        <v>207</v>
      </c>
      <c r="J66" s="2" t="str">
        <f t="shared" si="1"/>
        <v>-</v>
      </c>
      <c r="K66" s="7" t="b">
        <v>1</v>
      </c>
      <c r="L66" s="7" t="b">
        <v>0</v>
      </c>
      <c r="M66" s="7" t="b">
        <v>0</v>
      </c>
      <c r="N66" s="7" t="b">
        <v>0</v>
      </c>
      <c r="O66" s="7" t="b">
        <v>0</v>
      </c>
      <c r="P66" s="7" t="b">
        <v>0</v>
      </c>
      <c r="Q66" s="7" t="b">
        <v>0</v>
      </c>
      <c r="R66" s="7" t="b">
        <v>0</v>
      </c>
    </row>
    <row r="67" spans="1:19" ht="16.5" customHeight="1" x14ac:dyDescent="0.35">
      <c r="A67" s="2">
        <v>312030</v>
      </c>
      <c r="B67" s="2">
        <v>-161.89400000000001</v>
      </c>
      <c r="C67" s="2">
        <v>55.417000000000002</v>
      </c>
      <c r="D67" s="2" t="s">
        <v>34</v>
      </c>
      <c r="E67" s="2">
        <v>1</v>
      </c>
      <c r="F67" s="3" t="s">
        <v>95</v>
      </c>
      <c r="G67" s="2" t="s">
        <v>189</v>
      </c>
      <c r="H67" s="2" t="s">
        <v>110</v>
      </c>
      <c r="I67" s="2" t="s">
        <v>111</v>
      </c>
      <c r="J67" s="2" t="str">
        <f t="shared" ref="J67:J98" si="2">IF((AND(H67=I67,NOT(ISBLANK(H67)))), "same", "-")</f>
        <v>-</v>
      </c>
      <c r="K67" s="7" t="b">
        <v>1</v>
      </c>
      <c r="L67" s="7" t="b">
        <v>0</v>
      </c>
      <c r="M67" s="7" t="b">
        <v>0</v>
      </c>
      <c r="N67" s="7" t="b">
        <v>0</v>
      </c>
      <c r="O67" s="7" t="b">
        <v>0</v>
      </c>
      <c r="P67" s="7" t="b">
        <v>0</v>
      </c>
      <c r="Q67" s="7" t="b">
        <v>0</v>
      </c>
      <c r="R67" s="7" t="b">
        <v>0</v>
      </c>
      <c r="S67" s="2"/>
    </row>
    <row r="68" spans="1:19" ht="16.5" customHeight="1" x14ac:dyDescent="0.35">
      <c r="A68" s="2">
        <v>357040</v>
      </c>
      <c r="B68" s="2">
        <v>-70.567999999999998</v>
      </c>
      <c r="C68" s="2">
        <v>-35.222999999999999</v>
      </c>
      <c r="D68" s="2" t="s">
        <v>57</v>
      </c>
      <c r="E68" s="2">
        <v>1</v>
      </c>
      <c r="F68" s="3" t="s">
        <v>95</v>
      </c>
      <c r="G68" s="2" t="s">
        <v>189</v>
      </c>
      <c r="H68" s="2" t="s">
        <v>105</v>
      </c>
      <c r="I68" s="2" t="s">
        <v>131</v>
      </c>
      <c r="J68" s="2" t="str">
        <f t="shared" si="2"/>
        <v>-</v>
      </c>
      <c r="K68" s="7" t="b">
        <v>0</v>
      </c>
      <c r="L68" s="7" t="b">
        <v>0</v>
      </c>
      <c r="M68" s="7" t="b">
        <v>0</v>
      </c>
      <c r="N68" s="7" t="b">
        <v>0</v>
      </c>
      <c r="O68" s="7" t="b">
        <v>0</v>
      </c>
      <c r="P68" s="7" t="b">
        <v>0</v>
      </c>
      <c r="Q68" s="7" t="b">
        <v>0</v>
      </c>
      <c r="R68" s="7" t="b">
        <v>1</v>
      </c>
      <c r="S68" s="3"/>
    </row>
    <row r="69" spans="1:19" ht="16.5" customHeight="1" x14ac:dyDescent="0.35">
      <c r="A69" s="2">
        <v>345040</v>
      </c>
      <c r="B69" s="2">
        <v>-84.233000000000004</v>
      </c>
      <c r="C69" s="2">
        <v>10.199999999999999</v>
      </c>
      <c r="D69" s="2" t="s">
        <v>16</v>
      </c>
      <c r="E69" s="2">
        <v>3</v>
      </c>
      <c r="F69" s="2" t="s">
        <v>95</v>
      </c>
      <c r="G69" s="2">
        <v>2</v>
      </c>
      <c r="H69" s="2" t="s">
        <v>115</v>
      </c>
      <c r="I69" s="2" t="s">
        <v>116</v>
      </c>
      <c r="J69" s="2" t="str">
        <f t="shared" si="2"/>
        <v>-</v>
      </c>
      <c r="K69" s="7" t="b">
        <v>0</v>
      </c>
      <c r="L69" s="7" t="b">
        <v>1</v>
      </c>
      <c r="M69" s="7" t="b">
        <v>0</v>
      </c>
      <c r="N69" s="7" t="b">
        <v>0</v>
      </c>
      <c r="O69" s="7" t="b">
        <v>0</v>
      </c>
      <c r="P69" s="7" t="b">
        <v>0</v>
      </c>
      <c r="Q69" s="7" t="b">
        <v>0</v>
      </c>
      <c r="R69" s="7" t="b">
        <v>0</v>
      </c>
      <c r="S69" s="2"/>
    </row>
    <row r="70" spans="1:19" ht="16.5" customHeight="1" x14ac:dyDescent="0.35">
      <c r="A70" s="9">
        <v>341090</v>
      </c>
      <c r="B70" s="9">
        <v>-98.622</v>
      </c>
      <c r="C70" s="9">
        <v>19.023</v>
      </c>
      <c r="D70" s="9" t="s">
        <v>81</v>
      </c>
      <c r="E70" s="2">
        <v>1</v>
      </c>
      <c r="F70" s="3" t="s">
        <v>95</v>
      </c>
      <c r="G70" s="9">
        <v>2</v>
      </c>
      <c r="H70" s="9" t="s">
        <v>102</v>
      </c>
      <c r="I70" s="9" t="s">
        <v>101</v>
      </c>
      <c r="J70" s="2" t="str">
        <f t="shared" si="2"/>
        <v>-</v>
      </c>
      <c r="K70" s="10" t="b">
        <v>0</v>
      </c>
      <c r="L70" s="10" t="b">
        <v>0</v>
      </c>
      <c r="M70" s="10" t="b">
        <v>0</v>
      </c>
      <c r="N70" s="10" t="b">
        <v>0</v>
      </c>
      <c r="O70" s="10" t="b">
        <v>0</v>
      </c>
      <c r="P70" s="10" t="b">
        <v>1</v>
      </c>
      <c r="Q70" s="10" t="b">
        <v>0</v>
      </c>
      <c r="R70" s="10" t="b">
        <v>0</v>
      </c>
    </row>
    <row r="71" spans="1:19" ht="16.5" customHeight="1" x14ac:dyDescent="0.35">
      <c r="A71" s="2">
        <v>290250</v>
      </c>
      <c r="B71" s="2">
        <v>153.25</v>
      </c>
      <c r="C71" s="2">
        <v>48.292000000000002</v>
      </c>
      <c r="D71" s="2" t="s">
        <v>52</v>
      </c>
      <c r="E71" s="2">
        <v>1</v>
      </c>
      <c r="F71" s="2" t="s">
        <v>138</v>
      </c>
      <c r="G71" s="2">
        <v>4</v>
      </c>
      <c r="H71" s="2" t="s">
        <v>122</v>
      </c>
      <c r="I71" s="2" t="s">
        <v>122</v>
      </c>
      <c r="J71" s="2" t="str">
        <f t="shared" si="2"/>
        <v>same</v>
      </c>
      <c r="K71" s="7" t="b">
        <v>0</v>
      </c>
      <c r="L71" s="7" t="b">
        <v>0</v>
      </c>
      <c r="M71" s="7" t="b">
        <v>0</v>
      </c>
      <c r="N71" s="7" t="b">
        <v>0</v>
      </c>
      <c r="O71" s="7" t="b">
        <v>0</v>
      </c>
      <c r="P71" s="7" t="b">
        <v>0</v>
      </c>
      <c r="Q71" s="7" t="b">
        <v>0</v>
      </c>
      <c r="R71" s="7" t="b">
        <v>1</v>
      </c>
      <c r="S71" s="2"/>
    </row>
    <row r="72" spans="1:19" ht="16.5" customHeight="1" x14ac:dyDescent="0.35">
      <c r="A72" s="9">
        <v>352010</v>
      </c>
      <c r="B72" s="9">
        <v>-77.656000000000006</v>
      </c>
      <c r="C72" s="9">
        <v>-7.6999999999999999E-2</v>
      </c>
      <c r="D72" s="9" t="s">
        <v>79</v>
      </c>
      <c r="E72" s="2">
        <v>1</v>
      </c>
      <c r="F72" s="3" t="s">
        <v>95</v>
      </c>
      <c r="G72" s="9">
        <v>3</v>
      </c>
      <c r="H72" s="9" t="s">
        <v>110</v>
      </c>
      <c r="I72" s="9" t="s">
        <v>104</v>
      </c>
      <c r="J72" s="2" t="str">
        <f t="shared" si="2"/>
        <v>-</v>
      </c>
      <c r="K72" s="10" t="b">
        <v>1</v>
      </c>
      <c r="L72" s="10" t="b">
        <v>0</v>
      </c>
      <c r="M72" s="10" t="b">
        <v>0</v>
      </c>
      <c r="N72" s="10" t="b">
        <v>0</v>
      </c>
      <c r="O72" s="10" t="b">
        <v>0</v>
      </c>
      <c r="P72" s="10" t="b">
        <v>0</v>
      </c>
      <c r="Q72" s="10" t="b">
        <v>0</v>
      </c>
      <c r="R72" s="10" t="b">
        <v>0</v>
      </c>
      <c r="S72" s="2" t="s">
        <v>199</v>
      </c>
    </row>
    <row r="73" spans="1:19" ht="16.5" customHeight="1" x14ac:dyDescent="0.35">
      <c r="A73" s="2">
        <v>345020</v>
      </c>
      <c r="B73" s="2">
        <v>-85.323999999999998</v>
      </c>
      <c r="C73" s="2">
        <v>10.83</v>
      </c>
      <c r="D73" s="2" t="s">
        <v>36</v>
      </c>
      <c r="E73" s="2">
        <v>2</v>
      </c>
      <c r="F73" s="3" t="s">
        <v>95</v>
      </c>
      <c r="G73" s="2">
        <v>3</v>
      </c>
      <c r="H73" s="2" t="s">
        <v>126</v>
      </c>
      <c r="I73" s="2" t="s">
        <v>126</v>
      </c>
      <c r="J73" s="2" t="str">
        <f t="shared" si="2"/>
        <v>same</v>
      </c>
      <c r="K73" s="7" t="b">
        <v>0</v>
      </c>
      <c r="L73" s="7" t="b">
        <v>0</v>
      </c>
      <c r="M73" s="7" t="b">
        <v>0</v>
      </c>
      <c r="N73" s="7" t="b">
        <v>0</v>
      </c>
      <c r="O73" s="7" t="b">
        <v>0</v>
      </c>
      <c r="P73" s="7" t="b">
        <v>1</v>
      </c>
      <c r="Q73" s="7" t="b">
        <v>0</v>
      </c>
      <c r="R73" s="7" t="b">
        <v>0</v>
      </c>
      <c r="S73" s="3" t="s">
        <v>197</v>
      </c>
    </row>
    <row r="74" spans="1:19" ht="16.5" customHeight="1" x14ac:dyDescent="0.35">
      <c r="A74" s="2">
        <v>264030</v>
      </c>
      <c r="B74" s="2">
        <v>116.47</v>
      </c>
      <c r="C74" s="2">
        <v>-8.42</v>
      </c>
      <c r="D74" s="2" t="s">
        <v>75</v>
      </c>
      <c r="E74" s="2">
        <v>1</v>
      </c>
      <c r="F74" s="3" t="s">
        <v>95</v>
      </c>
      <c r="G74" s="2">
        <v>3</v>
      </c>
      <c r="H74" s="2" t="s">
        <v>110</v>
      </c>
      <c r="I74" s="2" t="s">
        <v>118</v>
      </c>
      <c r="J74" s="2" t="str">
        <f t="shared" si="2"/>
        <v>-</v>
      </c>
      <c r="K74" s="7" t="b">
        <v>1</v>
      </c>
      <c r="L74" s="7" t="b">
        <v>0</v>
      </c>
      <c r="M74" s="7" t="b">
        <v>0</v>
      </c>
      <c r="N74" s="7" t="b">
        <v>0</v>
      </c>
      <c r="O74" s="7" t="b">
        <v>0</v>
      </c>
      <c r="P74" s="7" t="b">
        <v>0</v>
      </c>
      <c r="Q74" s="7" t="b">
        <v>0</v>
      </c>
      <c r="R74" s="7" t="b">
        <v>0</v>
      </c>
      <c r="S74" s="2"/>
    </row>
    <row r="75" spans="1:19" ht="16.5" customHeight="1" x14ac:dyDescent="0.35">
      <c r="A75" s="2">
        <v>351020</v>
      </c>
      <c r="B75" s="2">
        <v>-75.323999999999998</v>
      </c>
      <c r="C75" s="2">
        <v>4.8920000000000003</v>
      </c>
      <c r="D75" s="2" t="s">
        <v>220</v>
      </c>
      <c r="E75" s="2">
        <v>1</v>
      </c>
      <c r="F75" s="3" t="s">
        <v>95</v>
      </c>
      <c r="G75" t="s">
        <v>189</v>
      </c>
      <c r="H75" s="2" t="s">
        <v>126</v>
      </c>
      <c r="I75" s="2" t="s">
        <v>141</v>
      </c>
      <c r="J75" s="2" t="str">
        <f t="shared" si="2"/>
        <v>-</v>
      </c>
      <c r="K75" s="7" t="b">
        <v>0</v>
      </c>
      <c r="L75" s="7" t="b">
        <v>1</v>
      </c>
      <c r="M75" s="7" t="b">
        <v>0</v>
      </c>
      <c r="N75" s="7" t="b">
        <v>0</v>
      </c>
      <c r="O75" s="7" t="b">
        <v>0</v>
      </c>
      <c r="P75" s="7" t="b">
        <v>0</v>
      </c>
      <c r="Q75" s="7" t="b">
        <v>0</v>
      </c>
      <c r="R75" s="7" t="b">
        <v>0</v>
      </c>
    </row>
    <row r="76" spans="1:19" ht="16.5" customHeight="1" x14ac:dyDescent="0.35">
      <c r="A76" s="2">
        <v>354006</v>
      </c>
      <c r="B76" s="2">
        <v>-71.856999999999999</v>
      </c>
      <c r="C76" s="2">
        <v>-15.787000000000001</v>
      </c>
      <c r="D76" s="2" t="s">
        <v>74</v>
      </c>
      <c r="E76" s="2">
        <v>1</v>
      </c>
      <c r="F76" s="3" t="s">
        <v>95</v>
      </c>
      <c r="G76" s="2">
        <v>2</v>
      </c>
      <c r="H76" s="2" t="s">
        <v>122</v>
      </c>
      <c r="I76" s="2" t="s">
        <v>122</v>
      </c>
      <c r="J76" s="2" t="str">
        <f t="shared" si="2"/>
        <v>same</v>
      </c>
      <c r="K76" s="7" t="b">
        <v>0</v>
      </c>
      <c r="L76" s="7" t="b">
        <v>0</v>
      </c>
      <c r="M76" s="7" t="b">
        <v>0</v>
      </c>
      <c r="N76" s="7" t="b">
        <v>0</v>
      </c>
      <c r="O76" s="7" t="b">
        <v>0</v>
      </c>
      <c r="P76" s="7" t="b">
        <v>1</v>
      </c>
      <c r="Q76" s="7" t="b">
        <v>1</v>
      </c>
      <c r="R76" s="7" t="b">
        <v>0</v>
      </c>
      <c r="S76" s="2"/>
    </row>
    <row r="77" spans="1:19" ht="16.5" customHeight="1" x14ac:dyDescent="0.35">
      <c r="A77" s="2">
        <v>344020</v>
      </c>
      <c r="B77" s="2">
        <v>-87.004000000000005</v>
      </c>
      <c r="C77" s="2">
        <v>12.702</v>
      </c>
      <c r="D77" s="2" t="s">
        <v>19</v>
      </c>
      <c r="E77" s="2">
        <v>5</v>
      </c>
      <c r="F77" s="2" t="s">
        <v>95</v>
      </c>
      <c r="G77" s="2">
        <v>2</v>
      </c>
      <c r="H77" s="2" t="s">
        <v>114</v>
      </c>
      <c r="I77" s="2" t="s">
        <v>101</v>
      </c>
      <c r="J77" s="2" t="str">
        <f t="shared" si="2"/>
        <v>-</v>
      </c>
      <c r="K77" s="7" t="b">
        <v>1</v>
      </c>
      <c r="L77" s="7" t="b">
        <v>0</v>
      </c>
      <c r="M77" s="7" t="b">
        <v>0</v>
      </c>
      <c r="N77" s="7" t="b">
        <v>0</v>
      </c>
      <c r="O77" s="7" t="b">
        <v>0</v>
      </c>
      <c r="P77" s="7" t="b">
        <v>0</v>
      </c>
      <c r="Q77" s="7" t="b">
        <v>0</v>
      </c>
      <c r="R77" s="7" t="b">
        <v>0</v>
      </c>
      <c r="S77" s="2"/>
    </row>
    <row r="78" spans="1:19" ht="16.5" customHeight="1" x14ac:dyDescent="0.35">
      <c r="A78" s="2">
        <v>343100</v>
      </c>
      <c r="B78" s="2">
        <v>-88.269000000000005</v>
      </c>
      <c r="C78" s="2">
        <v>13.433999999999999</v>
      </c>
      <c r="D78" s="2" t="s">
        <v>25</v>
      </c>
      <c r="E78" s="2">
        <v>4</v>
      </c>
      <c r="F78" s="3" t="s">
        <v>95</v>
      </c>
      <c r="G78" s="2">
        <v>2</v>
      </c>
      <c r="H78" s="2" t="s">
        <v>103</v>
      </c>
      <c r="I78" s="2" t="s">
        <v>104</v>
      </c>
      <c r="J78" s="2" t="str">
        <f t="shared" si="2"/>
        <v>-</v>
      </c>
      <c r="K78" s="7" t="b">
        <v>1</v>
      </c>
      <c r="L78" s="7" t="b">
        <v>0</v>
      </c>
      <c r="M78" s="7" t="b">
        <v>0</v>
      </c>
      <c r="N78" s="7" t="b">
        <v>0</v>
      </c>
      <c r="O78" s="7" t="b">
        <v>0</v>
      </c>
      <c r="P78" s="7" t="b">
        <v>0</v>
      </c>
      <c r="Q78" s="7" t="b">
        <v>0</v>
      </c>
      <c r="R78" s="7" t="b">
        <v>0</v>
      </c>
      <c r="S78" s="2"/>
    </row>
    <row r="79" spans="1:19" ht="16.5" customHeight="1" x14ac:dyDescent="0.35">
      <c r="A79" s="2">
        <v>352090</v>
      </c>
      <c r="B79" s="2">
        <v>-78.340999999999994</v>
      </c>
      <c r="C79" s="2">
        <v>-2.0049999999999999</v>
      </c>
      <c r="D79" s="2" t="s">
        <v>54</v>
      </c>
      <c r="E79" s="2">
        <v>5</v>
      </c>
      <c r="F79" s="2" t="s">
        <v>95</v>
      </c>
      <c r="G79" s="2">
        <v>3</v>
      </c>
      <c r="H79" s="2" t="s">
        <v>107</v>
      </c>
      <c r="I79" s="2" t="s">
        <v>109</v>
      </c>
      <c r="J79" s="2" t="str">
        <f t="shared" si="2"/>
        <v>-</v>
      </c>
      <c r="K79" s="7" t="b">
        <v>1</v>
      </c>
      <c r="L79" s="7" t="b">
        <v>0</v>
      </c>
      <c r="M79" s="7" t="b">
        <v>1</v>
      </c>
      <c r="N79" s="7" t="b">
        <v>0</v>
      </c>
      <c r="O79" s="7" t="b">
        <v>0</v>
      </c>
      <c r="P79" s="7" t="b">
        <v>0</v>
      </c>
      <c r="Q79" s="7" t="b">
        <v>0</v>
      </c>
      <c r="R79" s="7" t="b">
        <v>0</v>
      </c>
      <c r="S79" s="2" t="s">
        <v>192</v>
      </c>
    </row>
    <row r="80" spans="1:19" ht="16.5" customHeight="1" x14ac:dyDescent="0.35">
      <c r="A80" s="2">
        <v>264050</v>
      </c>
      <c r="B80" s="2">
        <v>119.07</v>
      </c>
      <c r="C80" s="2">
        <v>-8.1999999999999993</v>
      </c>
      <c r="D80" s="2" t="s">
        <v>31</v>
      </c>
      <c r="E80" s="2">
        <v>1</v>
      </c>
      <c r="F80" s="2" t="s">
        <v>95</v>
      </c>
      <c r="G80" s="2">
        <v>2</v>
      </c>
      <c r="H80" s="2" t="s">
        <v>110</v>
      </c>
      <c r="I80" s="2" t="s">
        <v>132</v>
      </c>
      <c r="J80" s="2" t="str">
        <f t="shared" si="2"/>
        <v>-</v>
      </c>
      <c r="K80" s="7" t="b">
        <v>0</v>
      </c>
      <c r="L80" s="7" t="b">
        <v>0</v>
      </c>
      <c r="M80" s="7" t="b">
        <v>1</v>
      </c>
      <c r="N80" s="7" t="b">
        <v>0</v>
      </c>
      <c r="O80" s="7" t="b">
        <v>0</v>
      </c>
      <c r="P80" s="7" t="b">
        <v>0</v>
      </c>
      <c r="Q80" s="7" t="b">
        <v>0</v>
      </c>
      <c r="R80" s="7" t="b">
        <v>0</v>
      </c>
      <c r="S80" s="2"/>
    </row>
    <row r="81" spans="1:19" ht="16.5" customHeight="1" x14ac:dyDescent="0.35">
      <c r="A81" s="9">
        <v>342030</v>
      </c>
      <c r="B81" s="9">
        <v>-91.552000000000007</v>
      </c>
      <c r="C81" s="9">
        <v>14.757</v>
      </c>
      <c r="D81" s="9" t="s">
        <v>91</v>
      </c>
      <c r="E81" s="2">
        <v>1</v>
      </c>
      <c r="F81" s="3" t="s">
        <v>95</v>
      </c>
      <c r="G81" s="9">
        <v>4</v>
      </c>
      <c r="H81" s="9" t="s">
        <v>130</v>
      </c>
      <c r="I81" s="9" t="s">
        <v>184</v>
      </c>
      <c r="J81" s="2" t="str">
        <f t="shared" si="2"/>
        <v>-</v>
      </c>
      <c r="K81" s="10" t="b">
        <v>0</v>
      </c>
      <c r="L81" s="10" t="b">
        <v>0</v>
      </c>
      <c r="M81" s="10" t="b">
        <v>0</v>
      </c>
      <c r="N81" s="10" t="b">
        <v>0</v>
      </c>
      <c r="O81" s="10" t="b">
        <v>0</v>
      </c>
      <c r="P81" s="10" t="b">
        <v>0</v>
      </c>
      <c r="Q81" s="10" t="b">
        <v>0</v>
      </c>
      <c r="R81" s="10" t="b">
        <v>1</v>
      </c>
    </row>
    <row r="82" spans="1:19" ht="16.5" customHeight="1" x14ac:dyDescent="0.35">
      <c r="A82" s="2">
        <v>290240</v>
      </c>
      <c r="B82" s="2">
        <v>153.19999999999999</v>
      </c>
      <c r="C82" s="2">
        <v>48.091999999999999</v>
      </c>
      <c r="D82" s="2" t="s">
        <v>49</v>
      </c>
      <c r="E82" s="2">
        <v>3</v>
      </c>
      <c r="F82" s="2" t="s">
        <v>145</v>
      </c>
      <c r="G82" s="2" t="s">
        <v>189</v>
      </c>
      <c r="H82" s="3" t="s">
        <v>122</v>
      </c>
      <c r="I82" s="3" t="s">
        <v>122</v>
      </c>
      <c r="J82" s="2" t="str">
        <f t="shared" si="2"/>
        <v>same</v>
      </c>
      <c r="K82" s="7" t="b">
        <v>0</v>
      </c>
      <c r="L82" s="7" t="b">
        <v>0</v>
      </c>
      <c r="M82" s="7" t="b">
        <v>0</v>
      </c>
      <c r="N82" s="7" t="b">
        <v>0</v>
      </c>
      <c r="O82" s="7" t="b">
        <v>0</v>
      </c>
      <c r="P82" s="7" t="b">
        <v>0</v>
      </c>
      <c r="Q82" s="7" t="b">
        <v>0</v>
      </c>
      <c r="R82" s="7" t="b">
        <v>1</v>
      </c>
      <c r="S82" s="2" t="s">
        <v>190</v>
      </c>
    </row>
    <row r="83" spans="1:19" ht="16.5" customHeight="1" x14ac:dyDescent="0.35">
      <c r="A83" s="2">
        <v>263300</v>
      </c>
      <c r="B83" s="2">
        <v>112.922</v>
      </c>
      <c r="C83" s="2">
        <v>-8.1080000000000005</v>
      </c>
      <c r="D83" s="2" t="s">
        <v>66</v>
      </c>
      <c r="E83" s="2">
        <v>1</v>
      </c>
      <c r="F83" s="3" t="s">
        <v>95</v>
      </c>
      <c r="G83" s="2">
        <v>3</v>
      </c>
      <c r="H83" s="2" t="s">
        <v>98</v>
      </c>
      <c r="I83" s="2" t="s">
        <v>99</v>
      </c>
      <c r="J83" s="2" t="str">
        <f t="shared" si="2"/>
        <v>-</v>
      </c>
      <c r="K83" s="7" t="b">
        <v>0</v>
      </c>
      <c r="L83" s="7" t="b">
        <v>0</v>
      </c>
      <c r="M83" s="7" t="b">
        <v>1</v>
      </c>
      <c r="N83" s="7" t="b">
        <v>0</v>
      </c>
      <c r="O83" s="7" t="b">
        <v>0</v>
      </c>
      <c r="P83" s="7" t="b">
        <v>0</v>
      </c>
      <c r="Q83" s="7" t="b">
        <v>0</v>
      </c>
      <c r="R83" s="7" t="b">
        <v>0</v>
      </c>
      <c r="S83" s="2"/>
    </row>
    <row r="84" spans="1:19" ht="16.5" customHeight="1" x14ac:dyDescent="0.35">
      <c r="A84" s="2">
        <v>311060</v>
      </c>
      <c r="B84" s="2">
        <v>179.58</v>
      </c>
      <c r="C84" s="2">
        <v>51.93</v>
      </c>
      <c r="D84" s="2" t="s">
        <v>42</v>
      </c>
      <c r="E84" s="2">
        <v>1</v>
      </c>
      <c r="F84" s="3" t="s">
        <v>138</v>
      </c>
      <c r="G84" s="3">
        <v>2</v>
      </c>
      <c r="H84" s="3" t="s">
        <v>127</v>
      </c>
      <c r="I84" s="3" t="s">
        <v>127</v>
      </c>
      <c r="J84" s="2" t="str">
        <f t="shared" si="2"/>
        <v>same</v>
      </c>
      <c r="K84" s="7" t="b">
        <v>0</v>
      </c>
      <c r="L84" s="7" t="b">
        <v>0</v>
      </c>
      <c r="M84" s="7" t="b">
        <v>0</v>
      </c>
      <c r="N84" s="7" t="b">
        <v>0</v>
      </c>
      <c r="O84" s="7" t="b">
        <v>0</v>
      </c>
      <c r="P84" s="7" t="b">
        <v>0</v>
      </c>
      <c r="Q84" s="7" t="b">
        <v>1</v>
      </c>
      <c r="R84" s="7" t="b">
        <v>0</v>
      </c>
      <c r="S84" s="2"/>
    </row>
    <row r="85" spans="1:19" ht="16.5" customHeight="1" x14ac:dyDescent="0.35">
      <c r="A85" s="9">
        <v>300270</v>
      </c>
      <c r="B85" s="9">
        <v>161.36000000000001</v>
      </c>
      <c r="C85" s="9">
        <v>56.652999999999999</v>
      </c>
      <c r="D85" s="9" t="s">
        <v>86</v>
      </c>
      <c r="E85" s="2">
        <v>1</v>
      </c>
      <c r="F85" s="3" t="s">
        <v>95</v>
      </c>
      <c r="G85" s="9">
        <v>3</v>
      </c>
      <c r="H85" s="9" t="s">
        <v>179</v>
      </c>
      <c r="I85" s="9" t="s">
        <v>143</v>
      </c>
      <c r="J85" s="2" t="str">
        <f t="shared" si="2"/>
        <v>-</v>
      </c>
      <c r="K85" s="10" t="b">
        <v>0</v>
      </c>
      <c r="L85" s="10" t="b">
        <v>1</v>
      </c>
      <c r="M85" s="10" t="b">
        <v>1</v>
      </c>
      <c r="N85" s="10" t="b">
        <v>0</v>
      </c>
      <c r="O85" s="10" t="b">
        <v>0</v>
      </c>
      <c r="P85" s="10" t="b">
        <v>1</v>
      </c>
      <c r="Q85" s="10" t="b">
        <v>0</v>
      </c>
      <c r="R85" s="10" t="b">
        <v>0</v>
      </c>
    </row>
    <row r="86" spans="1:19" ht="16.5" customHeight="1" x14ac:dyDescent="0.35">
      <c r="A86" s="2">
        <v>261080</v>
      </c>
      <c r="B86" s="2">
        <v>98.391999999999996</v>
      </c>
      <c r="C86" s="2">
        <v>3.17</v>
      </c>
      <c r="D86" s="2" t="s">
        <v>45</v>
      </c>
      <c r="E86" s="2">
        <v>1</v>
      </c>
      <c r="F86" s="3" t="s">
        <v>95</v>
      </c>
      <c r="G86" s="2">
        <v>3</v>
      </c>
      <c r="H86" s="3" t="s">
        <v>130</v>
      </c>
      <c r="I86" s="3" t="s">
        <v>122</v>
      </c>
      <c r="J86" s="2" t="str">
        <f t="shared" si="2"/>
        <v>-</v>
      </c>
      <c r="K86" s="7" t="b">
        <v>1</v>
      </c>
      <c r="L86" s="7" t="b">
        <v>0</v>
      </c>
      <c r="M86" s="7" t="b">
        <v>1</v>
      </c>
      <c r="N86" s="7" t="b">
        <v>1</v>
      </c>
      <c r="O86" s="7" t="b">
        <v>0</v>
      </c>
      <c r="P86" s="7" t="b">
        <v>0</v>
      </c>
      <c r="Q86" s="7" t="b">
        <v>0</v>
      </c>
      <c r="R86" s="7" t="b">
        <v>0</v>
      </c>
      <c r="S86" s="2"/>
    </row>
    <row r="87" spans="1:19" ht="16.5" customHeight="1" x14ac:dyDescent="0.35">
      <c r="A87" s="2">
        <v>266030</v>
      </c>
      <c r="B87" s="2">
        <v>124.73699999999999</v>
      </c>
      <c r="C87" s="2">
        <v>1.1120000000000001</v>
      </c>
      <c r="D87" s="2" t="s">
        <v>48</v>
      </c>
      <c r="E87" s="2">
        <v>2</v>
      </c>
      <c r="F87" s="2" t="s">
        <v>95</v>
      </c>
      <c r="G87" s="2">
        <v>2</v>
      </c>
      <c r="H87" s="2" t="s">
        <v>100</v>
      </c>
      <c r="I87" s="2" t="s">
        <v>101</v>
      </c>
      <c r="J87" s="2" t="str">
        <f t="shared" si="2"/>
        <v>-</v>
      </c>
      <c r="K87" s="7" t="b">
        <v>1</v>
      </c>
      <c r="L87" s="7" t="b">
        <v>0</v>
      </c>
      <c r="M87" s="7" t="b">
        <v>0</v>
      </c>
      <c r="N87" s="7" t="b">
        <v>0</v>
      </c>
      <c r="O87" s="7" t="b">
        <v>0</v>
      </c>
      <c r="P87" s="7" t="b">
        <v>0</v>
      </c>
      <c r="Q87" s="7" t="b">
        <v>0</v>
      </c>
      <c r="R87" s="7" t="b">
        <v>0</v>
      </c>
      <c r="S87" s="2"/>
    </row>
    <row r="88" spans="1:19" ht="16.5" customHeight="1" x14ac:dyDescent="0.35">
      <c r="A88" s="9">
        <v>211040</v>
      </c>
      <c r="B88" s="9">
        <v>15.212999999999999</v>
      </c>
      <c r="C88" s="9">
        <v>38.789000000000001</v>
      </c>
      <c r="D88" s="9" t="s">
        <v>89</v>
      </c>
      <c r="E88" s="2">
        <v>1</v>
      </c>
      <c r="F88" s="3" t="s">
        <v>95</v>
      </c>
      <c r="G88" s="9">
        <v>3</v>
      </c>
      <c r="H88" s="9" t="s">
        <v>183</v>
      </c>
      <c r="I88" s="9" t="s">
        <v>122</v>
      </c>
      <c r="J88" s="2" t="str">
        <f t="shared" si="2"/>
        <v>-</v>
      </c>
      <c r="K88" s="10" t="b">
        <v>1</v>
      </c>
      <c r="L88" s="10" t="b">
        <v>0</v>
      </c>
      <c r="M88" s="10" t="b">
        <v>0</v>
      </c>
      <c r="N88" s="10" t="b">
        <v>0</v>
      </c>
      <c r="O88" s="10" t="b">
        <v>0</v>
      </c>
      <c r="P88" s="10" t="b">
        <v>0</v>
      </c>
      <c r="Q88" s="10" t="b">
        <v>0</v>
      </c>
      <c r="R88" s="10" t="b">
        <v>0</v>
      </c>
    </row>
    <row r="89" spans="1:19" ht="16.5" customHeight="1" x14ac:dyDescent="0.35">
      <c r="A89" s="9">
        <v>282030</v>
      </c>
      <c r="B89" s="9">
        <v>129.714</v>
      </c>
      <c r="C89" s="9">
        <v>29.638000000000002</v>
      </c>
      <c r="D89" s="9" t="s">
        <v>82</v>
      </c>
      <c r="E89" s="2">
        <v>1</v>
      </c>
      <c r="F89" s="3" t="s">
        <v>95</v>
      </c>
      <c r="G89" s="9">
        <v>4</v>
      </c>
      <c r="H89" s="9" t="s">
        <v>102</v>
      </c>
      <c r="I89" s="9" t="s">
        <v>111</v>
      </c>
      <c r="J89" s="2" t="str">
        <f t="shared" si="2"/>
        <v>-</v>
      </c>
      <c r="K89" s="10" t="b">
        <v>0</v>
      </c>
      <c r="L89" s="10" t="b">
        <v>0</v>
      </c>
      <c r="M89" s="10" t="b">
        <v>0</v>
      </c>
      <c r="N89" s="10" t="b">
        <v>0</v>
      </c>
      <c r="O89" s="10" t="b">
        <v>0</v>
      </c>
      <c r="P89" s="10" t="b">
        <v>0</v>
      </c>
      <c r="Q89" s="10" t="b">
        <v>0</v>
      </c>
      <c r="R89" s="10" t="b">
        <v>1</v>
      </c>
    </row>
    <row r="90" spans="1:19" ht="16.5" customHeight="1" x14ac:dyDescent="0.35">
      <c r="A90" s="2">
        <v>263090</v>
      </c>
      <c r="B90" s="2">
        <v>107.6</v>
      </c>
      <c r="C90" s="2">
        <v>-6.77</v>
      </c>
      <c r="D90" s="2" t="s">
        <v>51</v>
      </c>
      <c r="E90" s="2">
        <v>1</v>
      </c>
      <c r="F90" s="2" t="s">
        <v>95</v>
      </c>
      <c r="G90" s="2">
        <v>2</v>
      </c>
      <c r="H90" s="2" t="s">
        <v>142</v>
      </c>
      <c r="I90" s="2" t="s">
        <v>111</v>
      </c>
      <c r="J90" s="2" t="str">
        <f t="shared" si="2"/>
        <v>-</v>
      </c>
      <c r="K90" s="7" t="b">
        <v>0</v>
      </c>
      <c r="L90" s="7" t="b">
        <v>0</v>
      </c>
      <c r="M90" s="7" t="b">
        <v>0</v>
      </c>
      <c r="N90" s="7" t="b">
        <v>0</v>
      </c>
      <c r="O90" s="7" t="b">
        <v>0</v>
      </c>
      <c r="P90" s="7" t="b">
        <v>0</v>
      </c>
      <c r="Q90" s="7" t="b">
        <v>0</v>
      </c>
      <c r="R90" s="7" t="b">
        <v>1</v>
      </c>
      <c r="S90" s="2"/>
    </row>
    <row r="91" spans="1:19" ht="16.5" customHeight="1" x14ac:dyDescent="0.35">
      <c r="A91" s="2">
        <v>344040</v>
      </c>
      <c r="B91" s="2">
        <v>-86.84</v>
      </c>
      <c r="C91" s="2">
        <v>12.606</v>
      </c>
      <c r="D91" s="2" t="s">
        <v>40</v>
      </c>
      <c r="E91" s="2">
        <v>1</v>
      </c>
      <c r="F91" s="3" t="s">
        <v>95</v>
      </c>
      <c r="G91" s="2">
        <v>3</v>
      </c>
      <c r="H91" s="3" t="s">
        <v>114</v>
      </c>
      <c r="I91" s="3" t="s">
        <v>101</v>
      </c>
      <c r="J91" s="2" t="str">
        <f t="shared" si="2"/>
        <v>-</v>
      </c>
      <c r="K91" s="7" t="b">
        <v>1</v>
      </c>
      <c r="L91" s="7" t="b">
        <v>0</v>
      </c>
      <c r="M91" s="7" t="b">
        <v>0</v>
      </c>
      <c r="N91" s="7" t="b">
        <v>0</v>
      </c>
      <c r="O91" s="7" t="b">
        <v>0</v>
      </c>
      <c r="P91" s="7" t="b">
        <v>1</v>
      </c>
      <c r="Q91" s="7" t="b">
        <v>1</v>
      </c>
      <c r="R91" s="7" t="b">
        <v>0</v>
      </c>
      <c r="S91" s="3" t="s">
        <v>198</v>
      </c>
    </row>
    <row r="92" spans="1:19" ht="16.5" customHeight="1" x14ac:dyDescent="0.35">
      <c r="A92" s="2">
        <v>263310</v>
      </c>
      <c r="B92" s="2">
        <v>112.95</v>
      </c>
      <c r="C92" s="2">
        <v>-7.9420000000000002</v>
      </c>
      <c r="D92" s="2" t="s">
        <v>13</v>
      </c>
      <c r="E92" s="2">
        <v>1</v>
      </c>
      <c r="F92" s="3" t="s">
        <v>95</v>
      </c>
      <c r="G92" s="2">
        <v>3</v>
      </c>
      <c r="H92" s="3" t="s">
        <v>98</v>
      </c>
      <c r="I92" s="3" t="s">
        <v>140</v>
      </c>
      <c r="J92" s="2" t="str">
        <f t="shared" si="2"/>
        <v>-</v>
      </c>
      <c r="K92" s="7" t="b">
        <v>0</v>
      </c>
      <c r="L92" s="7" t="b">
        <v>0</v>
      </c>
      <c r="M92" s="7" t="b">
        <v>0</v>
      </c>
      <c r="N92" s="7" t="b">
        <v>0</v>
      </c>
      <c r="O92" s="7" t="b">
        <v>0</v>
      </c>
      <c r="P92" s="7" t="b">
        <v>0</v>
      </c>
      <c r="Q92" s="7" t="b">
        <v>0</v>
      </c>
      <c r="R92" s="7" t="b">
        <v>1</v>
      </c>
      <c r="S92" s="2"/>
    </row>
    <row r="93" spans="1:19" ht="16.5" customHeight="1" x14ac:dyDescent="0.35">
      <c r="A93" s="2">
        <v>256010</v>
      </c>
      <c r="B93" s="2">
        <v>165.804</v>
      </c>
      <c r="C93" s="2">
        <v>-10.385999999999999</v>
      </c>
      <c r="D93" s="2" t="s">
        <v>55</v>
      </c>
      <c r="E93" s="2">
        <v>2</v>
      </c>
      <c r="F93" s="2" t="s">
        <v>138</v>
      </c>
      <c r="G93" s="2">
        <v>4</v>
      </c>
      <c r="H93" s="3" t="s">
        <v>134</v>
      </c>
      <c r="I93" s="3" t="s">
        <v>108</v>
      </c>
      <c r="J93" s="2" t="str">
        <f t="shared" si="2"/>
        <v>-</v>
      </c>
      <c r="K93" s="7" t="b">
        <v>0</v>
      </c>
      <c r="L93" s="7" t="b">
        <v>0</v>
      </c>
      <c r="M93" s="7" t="b">
        <v>0</v>
      </c>
      <c r="N93" s="7" t="b">
        <v>0</v>
      </c>
      <c r="O93" s="7" t="b">
        <v>0</v>
      </c>
      <c r="P93" s="7" t="b">
        <v>0</v>
      </c>
      <c r="Q93" s="7" t="b">
        <v>0</v>
      </c>
      <c r="R93" s="7" t="b">
        <v>1</v>
      </c>
      <c r="S93" s="2"/>
    </row>
    <row r="94" spans="1:19" ht="16.5" customHeight="1" x14ac:dyDescent="0.35">
      <c r="A94" s="2">
        <v>243060</v>
      </c>
      <c r="B94" s="2">
        <v>-175.07</v>
      </c>
      <c r="C94" s="2">
        <v>-19.75</v>
      </c>
      <c r="D94" s="2" t="s">
        <v>214</v>
      </c>
      <c r="E94" s="2">
        <v>1</v>
      </c>
      <c r="F94" s="3" t="s">
        <v>95</v>
      </c>
      <c r="G94" s="2">
        <v>3</v>
      </c>
      <c r="H94" s="2" t="s">
        <v>215</v>
      </c>
      <c r="I94" s="2" t="s">
        <v>126</v>
      </c>
      <c r="J94" s="2" t="str">
        <f t="shared" si="2"/>
        <v>-</v>
      </c>
      <c r="K94" s="7" t="b">
        <v>0</v>
      </c>
      <c r="L94" s="7" t="b">
        <v>0</v>
      </c>
      <c r="M94" s="7" t="b">
        <v>0</v>
      </c>
      <c r="N94" s="7" t="b">
        <v>0</v>
      </c>
      <c r="O94" s="7" t="b">
        <v>0</v>
      </c>
      <c r="P94" s="7" t="b">
        <v>0</v>
      </c>
      <c r="Q94" s="7" t="b">
        <v>0</v>
      </c>
      <c r="R94" s="7" t="b">
        <v>1</v>
      </c>
    </row>
    <row r="95" spans="1:19" ht="16.5" customHeight="1" x14ac:dyDescent="0.35">
      <c r="A95" s="2">
        <v>352080</v>
      </c>
      <c r="B95" s="2">
        <v>-78.441999999999993</v>
      </c>
      <c r="C95" s="2">
        <v>-1.4670000000000001</v>
      </c>
      <c r="D95" s="2" t="s">
        <v>222</v>
      </c>
      <c r="E95" s="2">
        <v>1</v>
      </c>
      <c r="F95" s="3" t="s">
        <v>95</v>
      </c>
      <c r="G95" s="3">
        <v>3</v>
      </c>
      <c r="H95" s="2" t="s">
        <v>107</v>
      </c>
      <c r="I95" s="2" t="s">
        <v>223</v>
      </c>
      <c r="J95" s="2" t="str">
        <f t="shared" si="2"/>
        <v>-</v>
      </c>
      <c r="K95" s="7" t="b">
        <v>0</v>
      </c>
      <c r="L95" s="7" t="b">
        <v>0</v>
      </c>
      <c r="M95" s="7" t="b">
        <v>1</v>
      </c>
      <c r="N95" s="7" t="b">
        <v>0</v>
      </c>
      <c r="O95" s="7" t="b">
        <v>0</v>
      </c>
      <c r="P95" s="7" t="b">
        <v>0</v>
      </c>
      <c r="Q95" s="7" t="b">
        <v>1</v>
      </c>
      <c r="R95" s="7" t="b">
        <v>0</v>
      </c>
    </row>
    <row r="96" spans="1:19" ht="16.5" customHeight="1" x14ac:dyDescent="0.35">
      <c r="A96" s="2">
        <v>345070</v>
      </c>
      <c r="B96" s="2">
        <v>-83.766999999999996</v>
      </c>
      <c r="C96" s="2">
        <v>10.025</v>
      </c>
      <c r="D96" s="2" t="s">
        <v>217</v>
      </c>
      <c r="E96" s="2">
        <v>1</v>
      </c>
      <c r="F96" s="3" t="s">
        <v>95</v>
      </c>
      <c r="G96" s="2">
        <v>3</v>
      </c>
      <c r="H96" s="2" t="s">
        <v>218</v>
      </c>
      <c r="I96" s="2" t="s">
        <v>136</v>
      </c>
      <c r="J96" s="2" t="str">
        <f t="shared" si="2"/>
        <v>-</v>
      </c>
      <c r="K96" s="7" t="b">
        <v>0</v>
      </c>
      <c r="L96" s="7" t="b">
        <v>0</v>
      </c>
      <c r="M96" s="7" t="b">
        <v>0</v>
      </c>
      <c r="N96" s="7" t="b">
        <v>0</v>
      </c>
      <c r="O96" s="7" t="b">
        <v>0</v>
      </c>
      <c r="P96" s="7" t="b">
        <v>0</v>
      </c>
      <c r="Q96" s="7" t="b">
        <v>0</v>
      </c>
      <c r="R96" s="7" t="b">
        <v>1</v>
      </c>
    </row>
    <row r="97" spans="1:19" ht="16.5" customHeight="1" x14ac:dyDescent="0.35">
      <c r="A97" s="2">
        <v>354020</v>
      </c>
      <c r="B97" s="2">
        <v>-70.897199999999998</v>
      </c>
      <c r="C97" s="2">
        <v>-16.344999999999999</v>
      </c>
      <c r="D97" s="2" t="s">
        <v>10</v>
      </c>
      <c r="E97" s="2">
        <v>1</v>
      </c>
      <c r="F97" s="3" t="s">
        <v>95</v>
      </c>
      <c r="G97" s="2">
        <v>2</v>
      </c>
      <c r="H97" s="2" t="s">
        <v>123</v>
      </c>
      <c r="I97" s="2" t="s">
        <v>124</v>
      </c>
      <c r="J97" s="2" t="str">
        <f t="shared" si="2"/>
        <v>-</v>
      </c>
      <c r="K97" s="7" t="b">
        <v>0</v>
      </c>
      <c r="L97" s="7" t="b">
        <v>0</v>
      </c>
      <c r="M97" s="7" t="b">
        <v>0</v>
      </c>
      <c r="N97" s="7" t="b">
        <v>0</v>
      </c>
      <c r="O97" s="7" t="b">
        <v>0</v>
      </c>
      <c r="P97" s="7" t="b">
        <v>1</v>
      </c>
      <c r="Q97" s="7" t="b">
        <v>0</v>
      </c>
      <c r="R97" s="7" t="b">
        <v>0</v>
      </c>
      <c r="S97" s="2"/>
    </row>
    <row r="98" spans="1:19" ht="16.5" customHeight="1" x14ac:dyDescent="0.35">
      <c r="A98" s="2">
        <v>252120</v>
      </c>
      <c r="B98" s="2">
        <v>151.33000000000001</v>
      </c>
      <c r="C98" s="2">
        <v>-5.05</v>
      </c>
      <c r="D98" s="2" t="s">
        <v>18</v>
      </c>
      <c r="E98" s="2">
        <v>4</v>
      </c>
      <c r="F98" s="2" t="s">
        <v>95</v>
      </c>
      <c r="G98" s="2">
        <v>2</v>
      </c>
      <c r="H98" s="2" t="s">
        <v>113</v>
      </c>
      <c r="I98" s="2" t="s">
        <v>108</v>
      </c>
      <c r="J98" s="2" t="str">
        <f t="shared" si="2"/>
        <v>-</v>
      </c>
      <c r="K98" s="7" t="b">
        <v>0</v>
      </c>
      <c r="L98" s="7" t="b">
        <v>0</v>
      </c>
      <c r="M98" s="7" t="b">
        <v>0</v>
      </c>
      <c r="N98" s="7" t="b">
        <v>0</v>
      </c>
      <c r="O98" s="7" t="b">
        <v>0</v>
      </c>
      <c r="P98" s="7" t="b">
        <v>0</v>
      </c>
      <c r="Q98" s="7" t="b">
        <v>0</v>
      </c>
      <c r="R98" s="7" t="b">
        <v>1</v>
      </c>
      <c r="S98" s="2"/>
    </row>
    <row r="99" spans="1:19" ht="16.5" customHeight="1" x14ac:dyDescent="0.35">
      <c r="A99" s="2">
        <v>312070</v>
      </c>
      <c r="B99" s="2">
        <v>-159.38</v>
      </c>
      <c r="C99" s="2">
        <v>56.17</v>
      </c>
      <c r="D99" s="2" t="s">
        <v>41</v>
      </c>
      <c r="E99" s="2">
        <v>1</v>
      </c>
      <c r="F99" s="3" t="s">
        <v>95</v>
      </c>
      <c r="G99" s="2" t="s">
        <v>189</v>
      </c>
      <c r="H99" s="3" t="s">
        <v>110</v>
      </c>
      <c r="I99" s="3" t="s">
        <v>112</v>
      </c>
      <c r="J99" s="2" t="str">
        <f t="shared" ref="J99:J105" si="3">IF((AND(H99=I99,NOT(ISBLANK(H99)))), "same", "-")</f>
        <v>-</v>
      </c>
      <c r="K99" s="7" t="b">
        <v>1</v>
      </c>
      <c r="L99" s="7" t="b">
        <v>0</v>
      </c>
      <c r="M99" s="7" t="b">
        <v>0</v>
      </c>
      <c r="N99" s="7" t="b">
        <v>0</v>
      </c>
      <c r="O99" s="7" t="b">
        <v>0</v>
      </c>
      <c r="P99" s="7" t="b">
        <v>0</v>
      </c>
      <c r="Q99" s="7" t="b">
        <v>0</v>
      </c>
      <c r="R99" s="7" t="b">
        <v>0</v>
      </c>
      <c r="S99" s="2"/>
    </row>
    <row r="100" spans="1:19" ht="16.5" customHeight="1" x14ac:dyDescent="0.35">
      <c r="A100" s="2">
        <v>357120</v>
      </c>
      <c r="B100" s="2">
        <v>-71.930000000000007</v>
      </c>
      <c r="C100" s="2">
        <v>-39.42</v>
      </c>
      <c r="D100" s="2" t="s">
        <v>219</v>
      </c>
      <c r="E100" s="2">
        <v>1</v>
      </c>
      <c r="F100" s="3" t="s">
        <v>95</v>
      </c>
      <c r="G100" t="s">
        <v>189</v>
      </c>
      <c r="H100" s="2" t="s">
        <v>102</v>
      </c>
      <c r="I100" s="2" t="s">
        <v>126</v>
      </c>
      <c r="J100" s="2" t="str">
        <f t="shared" si="3"/>
        <v>-</v>
      </c>
      <c r="K100" s="7" t="b">
        <v>0</v>
      </c>
      <c r="L100" s="7" t="b">
        <v>0</v>
      </c>
      <c r="M100" s="7" t="b">
        <v>0</v>
      </c>
      <c r="N100" s="7" t="b">
        <v>0</v>
      </c>
      <c r="O100" s="7" t="b">
        <v>0</v>
      </c>
      <c r="P100" s="7" t="b">
        <v>0</v>
      </c>
      <c r="Q100" s="7" t="b">
        <v>0</v>
      </c>
      <c r="R100" s="7" t="b">
        <v>1</v>
      </c>
    </row>
    <row r="101" spans="1:19" ht="16.5" customHeight="1" x14ac:dyDescent="0.35">
      <c r="A101" s="2">
        <v>241040</v>
      </c>
      <c r="B101" s="2">
        <v>177.18</v>
      </c>
      <c r="C101" s="2">
        <v>-37.520000000000003</v>
      </c>
      <c r="D101" s="2" t="s">
        <v>9</v>
      </c>
      <c r="E101" s="2">
        <v>2</v>
      </c>
      <c r="F101" s="3" t="s">
        <v>95</v>
      </c>
      <c r="G101" s="2">
        <v>4</v>
      </c>
      <c r="H101" s="2" t="s">
        <v>102</v>
      </c>
      <c r="I101" s="2" t="s">
        <v>104</v>
      </c>
      <c r="J101" s="2" t="str">
        <f t="shared" si="3"/>
        <v>-</v>
      </c>
      <c r="K101" s="7" t="b">
        <v>0</v>
      </c>
      <c r="L101" s="7" t="b">
        <v>0</v>
      </c>
      <c r="M101" s="7" t="b">
        <v>0</v>
      </c>
      <c r="N101" s="7" t="b">
        <v>0</v>
      </c>
      <c r="O101" s="7" t="b">
        <v>0</v>
      </c>
      <c r="P101" s="7" t="b">
        <v>0</v>
      </c>
      <c r="Q101" s="7" t="b">
        <v>0</v>
      </c>
      <c r="R101" s="7" t="b">
        <v>1</v>
      </c>
      <c r="S101" s="2"/>
    </row>
    <row r="102" spans="1:19" ht="16.5" customHeight="1" x14ac:dyDescent="0.35">
      <c r="A102" s="9">
        <v>353020</v>
      </c>
      <c r="B102" s="9">
        <v>-91.35</v>
      </c>
      <c r="C102" s="9">
        <v>0.02</v>
      </c>
      <c r="D102" s="9" t="s">
        <v>32</v>
      </c>
      <c r="E102" s="3">
        <v>1</v>
      </c>
      <c r="F102" s="3" t="s">
        <v>95</v>
      </c>
      <c r="G102" s="9">
        <v>1</v>
      </c>
      <c r="H102" s="9" t="s">
        <v>122</v>
      </c>
      <c r="I102" s="9" t="s">
        <v>126</v>
      </c>
      <c r="J102" s="3" t="str">
        <f t="shared" si="3"/>
        <v>-</v>
      </c>
      <c r="K102" s="10" t="b">
        <v>1</v>
      </c>
      <c r="L102" s="10" t="b">
        <v>0</v>
      </c>
      <c r="M102" s="10" t="b">
        <v>0</v>
      </c>
      <c r="N102" s="10" t="b">
        <v>0</v>
      </c>
      <c r="O102" s="10" t="b">
        <v>0</v>
      </c>
      <c r="P102" s="10" t="b">
        <v>0</v>
      </c>
      <c r="Q102" s="10" t="b">
        <v>0</v>
      </c>
      <c r="R102" s="10" t="b">
        <v>0</v>
      </c>
    </row>
    <row r="103" spans="1:19" ht="16.5" customHeight="1" x14ac:dyDescent="0.35">
      <c r="A103" s="9">
        <v>257100</v>
      </c>
      <c r="B103" s="9">
        <v>169.447</v>
      </c>
      <c r="C103" s="9">
        <v>-19.532</v>
      </c>
      <c r="D103" s="9" t="s">
        <v>92</v>
      </c>
      <c r="E103" s="2">
        <v>1</v>
      </c>
      <c r="F103" s="3" t="s">
        <v>95</v>
      </c>
      <c r="G103" s="9">
        <v>3</v>
      </c>
      <c r="H103" s="9" t="s">
        <v>185</v>
      </c>
      <c r="I103" s="9" t="s">
        <v>107</v>
      </c>
      <c r="J103" s="2" t="str">
        <f t="shared" si="3"/>
        <v>-</v>
      </c>
      <c r="K103" s="10" t="b">
        <v>0</v>
      </c>
      <c r="L103" s="10" t="b">
        <v>0</v>
      </c>
      <c r="M103" s="10" t="b">
        <v>0</v>
      </c>
      <c r="N103" s="10" t="b">
        <v>0</v>
      </c>
      <c r="O103" s="10" t="b">
        <v>0</v>
      </c>
      <c r="P103" s="10" t="b">
        <v>1</v>
      </c>
      <c r="Q103" s="10" t="b">
        <v>0</v>
      </c>
      <c r="R103" s="10" t="b">
        <v>0</v>
      </c>
    </row>
    <row r="104" spans="1:19" ht="16.5" customHeight="1" x14ac:dyDescent="0.35">
      <c r="A104" s="2">
        <v>390130</v>
      </c>
      <c r="B104" s="2">
        <v>-27.57</v>
      </c>
      <c r="C104" s="2">
        <v>-56.3</v>
      </c>
      <c r="D104" s="2" t="s">
        <v>77</v>
      </c>
      <c r="E104" s="2">
        <v>1</v>
      </c>
      <c r="F104" s="3" t="s">
        <v>138</v>
      </c>
      <c r="G104" s="2" t="s">
        <v>189</v>
      </c>
      <c r="H104" s="2" t="s">
        <v>112</v>
      </c>
      <c r="I104" s="2" t="s">
        <v>112</v>
      </c>
      <c r="J104" s="2" t="str">
        <f t="shared" si="3"/>
        <v>same</v>
      </c>
      <c r="K104" s="7" t="b">
        <v>0</v>
      </c>
      <c r="L104" s="7" t="b">
        <v>0</v>
      </c>
      <c r="M104" s="7" t="b">
        <v>0</v>
      </c>
      <c r="N104" s="7" t="b">
        <v>0</v>
      </c>
      <c r="O104" s="7" t="b">
        <v>0</v>
      </c>
      <c r="P104" s="7" t="b">
        <v>0</v>
      </c>
      <c r="Q104" s="7" t="b">
        <v>0</v>
      </c>
      <c r="R104" s="7" t="b">
        <v>1</v>
      </c>
      <c r="S104" s="2"/>
    </row>
    <row r="105" spans="1:19" ht="16.5" customHeight="1" x14ac:dyDescent="0.35">
      <c r="A105" s="2">
        <v>300120</v>
      </c>
      <c r="B105" s="2">
        <v>159.15</v>
      </c>
      <c r="C105" s="2">
        <v>53.588999999999999</v>
      </c>
      <c r="D105" s="2" t="s">
        <v>73</v>
      </c>
      <c r="E105" s="2">
        <v>1</v>
      </c>
      <c r="F105" s="3" t="s">
        <v>95</v>
      </c>
      <c r="G105" s="2">
        <v>2</v>
      </c>
      <c r="H105" s="2" t="s">
        <v>100</v>
      </c>
      <c r="I105" s="2" t="s">
        <v>126</v>
      </c>
      <c r="J105" s="2" t="str">
        <f t="shared" si="3"/>
        <v>-</v>
      </c>
      <c r="K105" s="7" t="b">
        <v>0</v>
      </c>
      <c r="L105" s="7" t="b">
        <v>0</v>
      </c>
      <c r="M105" s="7" t="b">
        <v>0</v>
      </c>
      <c r="N105" s="7" t="b">
        <v>0</v>
      </c>
      <c r="O105" s="7" t="b">
        <v>0</v>
      </c>
      <c r="P105" s="7" t="b">
        <v>1</v>
      </c>
      <c r="Q105" s="7" t="b">
        <v>0</v>
      </c>
      <c r="R105" s="7" t="b">
        <v>0</v>
      </c>
      <c r="S105" s="2"/>
    </row>
    <row r="106" spans="1:19" ht="16.5" customHeight="1" x14ac:dyDescent="0.35">
      <c r="K106" s="2"/>
      <c r="L106" s="2"/>
      <c r="M106" s="2"/>
      <c r="N106" s="2"/>
      <c r="O106" s="2"/>
      <c r="P106" s="2"/>
      <c r="Q106" s="2"/>
      <c r="R106" s="2"/>
    </row>
    <row r="107" spans="1:19" ht="16.5" customHeight="1" x14ac:dyDescent="0.35">
      <c r="K107" s="2"/>
      <c r="L107" s="2"/>
      <c r="M107" s="2"/>
      <c r="N107" s="2"/>
      <c r="O107" s="2"/>
      <c r="P107" s="2"/>
      <c r="Q107" s="2"/>
      <c r="R107" s="2"/>
    </row>
    <row r="108" spans="1:19" ht="16.5" customHeight="1" x14ac:dyDescent="0.35">
      <c r="K108" s="2"/>
      <c r="L108" s="2"/>
      <c r="M108" s="2"/>
      <c r="N108" s="2"/>
      <c r="O108" s="2"/>
      <c r="P108" s="2"/>
      <c r="Q108" s="2"/>
      <c r="R108" s="2"/>
    </row>
  </sheetData>
  <sortState xmlns:xlrd2="http://schemas.microsoft.com/office/spreadsheetml/2017/richdata2" ref="A3:S105">
    <sortCondition ref="D3:D105"/>
  </sortState>
  <mergeCells count="2">
    <mergeCell ref="A1:E1"/>
    <mergeCell ref="F1:J1"/>
  </mergeCells>
  <conditionalFormatting sqref="E3:E105">
    <cfRule type="colorScale" priority="257">
      <colorScale>
        <cfvo type="min"/>
        <cfvo type="max"/>
        <color rgb="FFFFFF99"/>
        <color rgb="FFE80F0A"/>
      </colorScale>
    </cfRule>
  </conditionalFormatting>
  <conditionalFormatting sqref="F3:F105">
    <cfRule type="containsText" dxfId="5" priority="1" operator="containsText" text="unconfirmed">
      <formula>NOT(ISERROR(SEARCH("unconfirmed",F3)))</formula>
    </cfRule>
    <cfRule type="containsText" dxfId="4" priority="2" operator="containsText" text="yes">
      <formula>NOT(ISERROR(SEARCH("yes",F3)))</formula>
    </cfRule>
    <cfRule type="containsText" dxfId="3" priority="3" operator="containsText" text="no">
      <formula>NOT(ISERROR(SEARCH("no",F3)))</formula>
    </cfRule>
  </conditionalFormatting>
  <conditionalFormatting sqref="G3:G1048576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ABB22-229A-4B25-B81B-E868FF5F4711}">
  <dimension ref="A1:B27"/>
  <sheetViews>
    <sheetView zoomScale="80" workbookViewId="0">
      <selection activeCell="B19" sqref="B19"/>
    </sheetView>
  </sheetViews>
  <sheetFormatPr defaultRowHeight="14.5" x14ac:dyDescent="0.35"/>
  <cols>
    <col min="1" max="1" width="29.36328125" bestFit="1" customWidth="1"/>
  </cols>
  <sheetData>
    <row r="1" spans="1:2" x14ac:dyDescent="0.35">
      <c r="A1" s="8" t="s">
        <v>171</v>
      </c>
    </row>
    <row r="2" spans="1:2" x14ac:dyDescent="0.35">
      <c r="A2" t="s">
        <v>153</v>
      </c>
      <c r="B2">
        <f>COUNTA('DCM volcanoes'!D3:D148)</f>
        <v>103</v>
      </c>
    </row>
    <row r="3" spans="1:2" x14ac:dyDescent="0.35">
      <c r="A3" t="s">
        <v>176</v>
      </c>
      <c r="B3">
        <f>COUNTIF('DCM volcanoes'!F3:F148,"no")</f>
        <v>19</v>
      </c>
    </row>
    <row r="4" spans="1:2" x14ac:dyDescent="0.35">
      <c r="A4" t="s">
        <v>174</v>
      </c>
      <c r="B4">
        <f>COUNTIF('DCM volcanoes'!F4:F148,"yes")</f>
        <v>82</v>
      </c>
    </row>
    <row r="5" spans="1:2" x14ac:dyDescent="0.35">
      <c r="A5" t="s">
        <v>175</v>
      </c>
      <c r="B5">
        <f>COUNTIF('DCM volcanoes'!F5:F148,"unconfirmed")</f>
        <v>2</v>
      </c>
    </row>
    <row r="7" spans="1:2" x14ac:dyDescent="0.35">
      <c r="A7" t="s">
        <v>154</v>
      </c>
      <c r="B7">
        <f>SUM('DCM volcanoes'!E3:E148)</f>
        <v>159</v>
      </c>
    </row>
    <row r="9" spans="1:2" x14ac:dyDescent="0.35">
      <c r="A9" s="8" t="s">
        <v>170</v>
      </c>
    </row>
    <row r="10" spans="1:2" x14ac:dyDescent="0.35">
      <c r="A10" t="s">
        <v>159</v>
      </c>
      <c r="B10">
        <f>COUNTIF('DCM volcanoes'!G3:G148,1)</f>
        <v>9</v>
      </c>
    </row>
    <row r="11" spans="1:2" x14ac:dyDescent="0.35">
      <c r="A11" t="s">
        <v>160</v>
      </c>
      <c r="B11">
        <f>COUNTIF('DCM volcanoes'!G3:G148,2)</f>
        <v>35</v>
      </c>
    </row>
    <row r="12" spans="1:2" x14ac:dyDescent="0.35">
      <c r="A12" t="s">
        <v>155</v>
      </c>
      <c r="B12">
        <f>COUNTIF('DCM volcanoes'!G3:G148,3)</f>
        <v>31</v>
      </c>
    </row>
    <row r="13" spans="1:2" x14ac:dyDescent="0.35">
      <c r="A13" t="s">
        <v>156</v>
      </c>
      <c r="B13">
        <f>COUNTIF('DCM volcanoes'!G3:G148,4)</f>
        <v>13</v>
      </c>
    </row>
    <row r="14" spans="1:2" x14ac:dyDescent="0.35">
      <c r="A14" t="s">
        <v>200</v>
      </c>
      <c r="B14">
        <f>COUNTIF('DCM volcanoes'!G3:G148,"snow")</f>
        <v>15</v>
      </c>
    </row>
    <row r="15" spans="1:2" x14ac:dyDescent="0.35">
      <c r="A15" t="s">
        <v>167</v>
      </c>
      <c r="B15">
        <f>SUM(B10:B14)</f>
        <v>103</v>
      </c>
    </row>
    <row r="17" spans="1:2" x14ac:dyDescent="0.35">
      <c r="A17" s="8" t="s">
        <v>168</v>
      </c>
    </row>
    <row r="18" spans="1:2" x14ac:dyDescent="0.35">
      <c r="A18" t="s">
        <v>157</v>
      </c>
      <c r="B18">
        <f>COUNTIF('DCM volcanoes'!K3:K148, TRUE)</f>
        <v>37</v>
      </c>
    </row>
    <row r="19" spans="1:2" x14ac:dyDescent="0.35">
      <c r="A19" t="s">
        <v>158</v>
      </c>
      <c r="B19">
        <f>COUNTIF('DCM volcanoes'!L3:L148, TRUE)</f>
        <v>6</v>
      </c>
    </row>
    <row r="20" spans="1:2" x14ac:dyDescent="0.35">
      <c r="A20" t="s">
        <v>161</v>
      </c>
      <c r="B20">
        <f>COUNTIF('DCM volcanoes'!M3:M148, TRUE)</f>
        <v>10</v>
      </c>
    </row>
    <row r="21" spans="1:2" x14ac:dyDescent="0.35">
      <c r="A21" t="s">
        <v>149</v>
      </c>
      <c r="B21">
        <f>COUNTIF('DCM volcanoes'!N3:N148, TRUE)</f>
        <v>5</v>
      </c>
    </row>
    <row r="22" spans="1:2" x14ac:dyDescent="0.35">
      <c r="A22" t="s">
        <v>150</v>
      </c>
      <c r="B22">
        <f>COUNTIF('DCM volcanoes'!O3:O148, TRUE)</f>
        <v>1</v>
      </c>
    </row>
    <row r="23" spans="1:2" x14ac:dyDescent="0.35">
      <c r="A23" t="s">
        <v>152</v>
      </c>
      <c r="B23">
        <f>COUNTIF('DCM volcanoes'!P3:P148, TRUE)</f>
        <v>11</v>
      </c>
    </row>
    <row r="24" spans="1:2" x14ac:dyDescent="0.35">
      <c r="A24" t="s">
        <v>201</v>
      </c>
      <c r="B24">
        <f>COUNTIF('DCM volcanoes'!Q3:Q148, TRUE)</f>
        <v>8</v>
      </c>
    </row>
    <row r="25" spans="1:2" x14ac:dyDescent="0.35">
      <c r="A25" t="s">
        <v>186</v>
      </c>
      <c r="B25">
        <f>COUNTIF('DCM volcanoes'!R3:R148, TRUE)</f>
        <v>45</v>
      </c>
    </row>
    <row r="27" spans="1:2" x14ac:dyDescent="0.35">
      <c r="A27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B3784-F42D-4C8A-9695-F6AFC18AF76D}">
  <dimension ref="A1:S47"/>
  <sheetViews>
    <sheetView topLeftCell="A17" workbookViewId="0">
      <selection activeCell="I5" sqref="I5"/>
    </sheetView>
  </sheetViews>
  <sheetFormatPr defaultRowHeight="14.5" x14ac:dyDescent="0.35"/>
  <cols>
    <col min="4" max="4" width="17.26953125" bestFit="1" customWidth="1"/>
  </cols>
  <sheetData>
    <row r="1" spans="1:19" ht="16.5" customHeight="1" thickBot="1" x14ac:dyDescent="0.4">
      <c r="A1" s="11" t="s">
        <v>146</v>
      </c>
      <c r="B1" s="11"/>
      <c r="C1" s="11"/>
      <c r="D1" s="11"/>
      <c r="E1" s="11"/>
      <c r="F1" s="12" t="s">
        <v>0</v>
      </c>
      <c r="G1" s="12"/>
      <c r="H1" s="12"/>
      <c r="I1" s="12"/>
      <c r="J1" s="12"/>
      <c r="K1" s="6"/>
      <c r="L1" s="6"/>
      <c r="M1" s="6"/>
      <c r="N1" s="6"/>
      <c r="O1" s="6"/>
      <c r="P1" s="6"/>
      <c r="Q1" s="6"/>
      <c r="R1" s="6"/>
      <c r="S1" s="1"/>
    </row>
    <row r="2" spans="1:19" ht="59" thickTop="1" thickBot="1" x14ac:dyDescent="0.4">
      <c r="A2" s="4" t="s">
        <v>1</v>
      </c>
      <c r="B2" s="4" t="s">
        <v>4</v>
      </c>
      <c r="C2" s="4" t="s">
        <v>3</v>
      </c>
      <c r="D2" s="4" t="s">
        <v>2</v>
      </c>
      <c r="E2" s="5" t="s">
        <v>194</v>
      </c>
      <c r="F2" s="5" t="s">
        <v>187</v>
      </c>
      <c r="G2" s="4" t="s">
        <v>94</v>
      </c>
      <c r="H2" s="4" t="s">
        <v>96</v>
      </c>
      <c r="I2" s="4" t="s">
        <v>97</v>
      </c>
      <c r="J2" s="4" t="s">
        <v>173</v>
      </c>
      <c r="K2" s="5" t="s">
        <v>147</v>
      </c>
      <c r="L2" s="5" t="s">
        <v>148</v>
      </c>
      <c r="M2" s="5" t="s">
        <v>162</v>
      </c>
      <c r="N2" s="5" t="s">
        <v>149</v>
      </c>
      <c r="O2" s="5" t="s">
        <v>150</v>
      </c>
      <c r="P2" s="5" t="s">
        <v>152</v>
      </c>
      <c r="Q2" s="5" t="s">
        <v>151</v>
      </c>
      <c r="R2" s="5" t="s">
        <v>163</v>
      </c>
      <c r="S2" s="5" t="s">
        <v>172</v>
      </c>
    </row>
    <row r="3" spans="1:19" ht="16.5" customHeight="1" thickTop="1" x14ac:dyDescent="0.35">
      <c r="A3" s="2">
        <v>282080</v>
      </c>
      <c r="B3" s="2">
        <v>130.65889999999999</v>
      </c>
      <c r="C3" s="2">
        <v>31.577200000000001</v>
      </c>
      <c r="D3" s="2" t="s">
        <v>68</v>
      </c>
      <c r="E3" s="2">
        <v>1</v>
      </c>
      <c r="F3" s="3" t="s">
        <v>138</v>
      </c>
      <c r="G3" s="2">
        <v>2</v>
      </c>
      <c r="H3" s="2" t="s">
        <v>102</v>
      </c>
      <c r="I3" s="2" t="s">
        <v>116</v>
      </c>
      <c r="J3" s="2" t="s">
        <v>93</v>
      </c>
      <c r="K3" s="7" t="b">
        <v>0</v>
      </c>
      <c r="L3" s="7" t="b">
        <v>0</v>
      </c>
      <c r="M3" s="7" t="b">
        <v>0</v>
      </c>
      <c r="N3" s="7" t="b">
        <v>0</v>
      </c>
      <c r="O3" s="7" t="b">
        <v>0</v>
      </c>
      <c r="P3" s="7" t="b">
        <v>0</v>
      </c>
      <c r="Q3" s="7" t="b">
        <v>0</v>
      </c>
      <c r="R3" s="7" t="b">
        <v>1</v>
      </c>
      <c r="S3" s="2"/>
    </row>
    <row r="4" spans="1:19" ht="16.5" customHeight="1" x14ac:dyDescent="0.35">
      <c r="A4" s="2">
        <v>283110</v>
      </c>
      <c r="B4" s="2">
        <v>138.523</v>
      </c>
      <c r="C4" s="2">
        <v>36.405999999999999</v>
      </c>
      <c r="D4" s="2" t="s">
        <v>50</v>
      </c>
      <c r="E4" s="2">
        <v>1</v>
      </c>
      <c r="F4" s="2" t="s">
        <v>95</v>
      </c>
      <c r="G4" s="2">
        <v>2</v>
      </c>
      <c r="H4" s="2" t="s">
        <v>119</v>
      </c>
      <c r="I4" s="2" t="s">
        <v>136</v>
      </c>
      <c r="J4" s="2" t="s">
        <v>93</v>
      </c>
      <c r="K4" s="7" t="b">
        <v>0</v>
      </c>
      <c r="L4" s="7" t="b">
        <v>0</v>
      </c>
      <c r="M4" s="7" t="b">
        <v>0</v>
      </c>
      <c r="N4" s="7" t="b">
        <v>0</v>
      </c>
      <c r="O4" s="7" t="b">
        <v>0</v>
      </c>
      <c r="P4" s="7" t="b">
        <v>0</v>
      </c>
      <c r="Q4" s="7" t="b">
        <v>0</v>
      </c>
      <c r="R4" s="7" t="b">
        <v>1</v>
      </c>
      <c r="S4" s="2"/>
    </row>
    <row r="5" spans="1:19" ht="16.5" customHeight="1" x14ac:dyDescent="0.35">
      <c r="A5" s="2">
        <v>282110</v>
      </c>
      <c r="B5" s="2">
        <v>131.08500000000001</v>
      </c>
      <c r="C5" s="2">
        <v>32.884900000000002</v>
      </c>
      <c r="D5" s="2" t="s">
        <v>33</v>
      </c>
      <c r="E5" s="2">
        <v>2</v>
      </c>
      <c r="F5" s="2" t="s">
        <v>95</v>
      </c>
      <c r="G5" s="2">
        <v>3</v>
      </c>
      <c r="H5" s="2" t="s">
        <v>119</v>
      </c>
      <c r="I5" s="2" t="s">
        <v>116</v>
      </c>
      <c r="J5" s="2" t="s">
        <v>93</v>
      </c>
      <c r="K5" s="7" t="b">
        <v>0</v>
      </c>
      <c r="L5" s="7" t="b">
        <v>0</v>
      </c>
      <c r="M5" s="7" t="b">
        <v>0</v>
      </c>
      <c r="N5" s="7" t="b">
        <v>0</v>
      </c>
      <c r="O5" s="7" t="b">
        <v>0</v>
      </c>
      <c r="P5" s="7" t="b">
        <v>0</v>
      </c>
      <c r="Q5" s="7" t="b">
        <v>0</v>
      </c>
      <c r="R5" s="7" t="b">
        <v>1</v>
      </c>
      <c r="S5" s="2"/>
    </row>
    <row r="6" spans="1:19" ht="16.5" customHeight="1" x14ac:dyDescent="0.35">
      <c r="A6" s="2">
        <v>260010</v>
      </c>
      <c r="B6" s="2">
        <v>93.858000000000004</v>
      </c>
      <c r="C6" s="2">
        <v>12.278</v>
      </c>
      <c r="D6" s="2" t="s">
        <v>11</v>
      </c>
      <c r="E6" s="2">
        <v>2</v>
      </c>
      <c r="F6" s="2" t="s">
        <v>95</v>
      </c>
      <c r="G6" s="2">
        <v>4</v>
      </c>
      <c r="H6" s="2" t="s">
        <v>130</v>
      </c>
      <c r="I6" s="2" t="s">
        <v>131</v>
      </c>
      <c r="J6" s="2" t="s">
        <v>93</v>
      </c>
      <c r="K6" s="7" t="b">
        <v>0</v>
      </c>
      <c r="L6" s="7" t="b">
        <v>0</v>
      </c>
      <c r="M6" s="7" t="b">
        <v>0</v>
      </c>
      <c r="N6" s="7" t="b">
        <v>0</v>
      </c>
      <c r="O6" s="7" t="b">
        <v>0</v>
      </c>
      <c r="P6" s="7" t="b">
        <v>0</v>
      </c>
      <c r="Q6" s="7" t="b">
        <v>0</v>
      </c>
      <c r="R6" s="7" t="b">
        <v>1</v>
      </c>
      <c r="S6" s="2"/>
    </row>
    <row r="7" spans="1:19" ht="16.5" customHeight="1" x14ac:dyDescent="0.35">
      <c r="A7" s="2">
        <v>390080</v>
      </c>
      <c r="B7" s="2">
        <v>-26.533000000000001</v>
      </c>
      <c r="C7" s="2">
        <v>-59.017000000000003</v>
      </c>
      <c r="D7" s="2" t="s">
        <v>76</v>
      </c>
      <c r="E7" s="2">
        <v>1</v>
      </c>
      <c r="F7" s="3" t="s">
        <v>138</v>
      </c>
      <c r="G7" s="2">
        <v>4</v>
      </c>
      <c r="H7" s="2" t="s">
        <v>123</v>
      </c>
      <c r="I7" s="2" t="s">
        <v>123</v>
      </c>
      <c r="J7" s="2" t="s">
        <v>188</v>
      </c>
      <c r="K7" s="7" t="b">
        <v>0</v>
      </c>
      <c r="L7" s="7" t="b">
        <v>0</v>
      </c>
      <c r="M7" s="7" t="b">
        <v>0</v>
      </c>
      <c r="N7" s="7" t="b">
        <v>0</v>
      </c>
      <c r="O7" s="7" t="b">
        <v>0</v>
      </c>
      <c r="P7" s="7" t="b">
        <v>0</v>
      </c>
      <c r="Q7" s="7" t="b">
        <v>0</v>
      </c>
      <c r="R7" s="7" t="b">
        <v>1</v>
      </c>
      <c r="S7" s="2"/>
    </row>
    <row r="8" spans="1:19" ht="16.5" customHeight="1" x14ac:dyDescent="0.35">
      <c r="A8" s="2">
        <v>273010</v>
      </c>
      <c r="B8" s="2">
        <v>124.056</v>
      </c>
      <c r="C8" s="2">
        <v>12.769</v>
      </c>
      <c r="D8" s="2" t="s">
        <v>30</v>
      </c>
      <c r="E8" s="2">
        <v>3</v>
      </c>
      <c r="F8" s="2" t="s">
        <v>95</v>
      </c>
      <c r="G8" s="2">
        <v>3</v>
      </c>
      <c r="H8" s="2" t="s">
        <v>105</v>
      </c>
      <c r="I8" s="2" t="s">
        <v>106</v>
      </c>
      <c r="J8" s="2" t="s">
        <v>93</v>
      </c>
      <c r="K8" s="7" t="b">
        <v>0</v>
      </c>
      <c r="L8" s="7" t="b">
        <v>0</v>
      </c>
      <c r="M8" s="7" t="b">
        <v>0</v>
      </c>
      <c r="N8" s="7" t="b">
        <v>0</v>
      </c>
      <c r="O8" s="7" t="b">
        <v>0</v>
      </c>
      <c r="P8" s="7" t="b">
        <v>0</v>
      </c>
      <c r="Q8" s="7" t="b">
        <v>0</v>
      </c>
      <c r="R8" s="7" t="b">
        <v>1</v>
      </c>
      <c r="S8" s="2"/>
    </row>
    <row r="9" spans="1:19" ht="16.5" customHeight="1" x14ac:dyDescent="0.35">
      <c r="A9" s="2">
        <v>290360</v>
      </c>
      <c r="B9" s="2">
        <v>155.46100000000001</v>
      </c>
      <c r="C9" s="2">
        <v>50.323999999999998</v>
      </c>
      <c r="D9" s="2" t="s">
        <v>24</v>
      </c>
      <c r="E9" s="2">
        <v>2</v>
      </c>
      <c r="F9" s="3" t="s">
        <v>95</v>
      </c>
      <c r="G9" s="2" t="s">
        <v>189</v>
      </c>
      <c r="H9" s="2" t="s">
        <v>100</v>
      </c>
      <c r="I9" s="2" t="s">
        <v>117</v>
      </c>
      <c r="J9" s="2" t="s">
        <v>93</v>
      </c>
      <c r="K9" s="7" t="b">
        <v>0</v>
      </c>
      <c r="L9" s="7" t="b">
        <v>0</v>
      </c>
      <c r="M9" s="7" t="b">
        <v>0</v>
      </c>
      <c r="N9" s="7" t="b">
        <v>0</v>
      </c>
      <c r="O9" s="7" t="b">
        <v>0</v>
      </c>
      <c r="P9" s="7" t="b">
        <v>0</v>
      </c>
      <c r="Q9" s="7" t="b">
        <v>0</v>
      </c>
      <c r="R9" s="7" t="b">
        <v>1</v>
      </c>
      <c r="S9" s="2"/>
    </row>
    <row r="10" spans="1:19" ht="16.5" customHeight="1" x14ac:dyDescent="0.35">
      <c r="A10" s="2">
        <v>290260</v>
      </c>
      <c r="B10" s="2">
        <v>153.47999999999999</v>
      </c>
      <c r="C10" s="2">
        <v>48.98</v>
      </c>
      <c r="D10" s="2" t="s">
        <v>26</v>
      </c>
      <c r="E10" s="2">
        <v>1</v>
      </c>
      <c r="F10" s="2" t="s">
        <v>95</v>
      </c>
      <c r="G10" s="2">
        <v>4</v>
      </c>
      <c r="H10" s="2" t="s">
        <v>122</v>
      </c>
      <c r="I10" s="2" t="s">
        <v>122</v>
      </c>
      <c r="J10" s="2" t="s">
        <v>188</v>
      </c>
      <c r="K10" s="7" t="b">
        <v>0</v>
      </c>
      <c r="L10" s="7" t="b">
        <v>0</v>
      </c>
      <c r="M10" s="7" t="b">
        <v>0</v>
      </c>
      <c r="N10" s="7" t="b">
        <v>0</v>
      </c>
      <c r="O10" s="7" t="b">
        <v>0</v>
      </c>
      <c r="P10" s="7" t="b">
        <v>0</v>
      </c>
      <c r="Q10" s="7" t="b">
        <v>0</v>
      </c>
      <c r="R10" s="7" t="b">
        <v>1</v>
      </c>
      <c r="S10" s="2"/>
    </row>
    <row r="11" spans="1:19" ht="16.5" customHeight="1" x14ac:dyDescent="0.35">
      <c r="A11" s="2">
        <v>290150</v>
      </c>
      <c r="B11" s="2">
        <v>150.87100000000001</v>
      </c>
      <c r="C11" s="2">
        <v>46.531999999999996</v>
      </c>
      <c r="D11" s="2" t="s">
        <v>224</v>
      </c>
      <c r="E11" s="2">
        <v>1</v>
      </c>
      <c r="F11" s="3" t="s">
        <v>95</v>
      </c>
      <c r="G11" s="3">
        <v>3</v>
      </c>
      <c r="H11" s="2" t="s">
        <v>102</v>
      </c>
      <c r="I11" s="2" t="s">
        <v>101</v>
      </c>
      <c r="J11" s="2" t="s">
        <v>93</v>
      </c>
      <c r="K11" s="7" t="b">
        <v>0</v>
      </c>
      <c r="L11" s="7" t="b">
        <v>0</v>
      </c>
      <c r="M11" s="7" t="b">
        <v>0</v>
      </c>
      <c r="N11" s="7" t="b">
        <v>0</v>
      </c>
      <c r="O11" s="7" t="b">
        <v>0</v>
      </c>
      <c r="P11" s="7" t="b">
        <v>0</v>
      </c>
      <c r="Q11" s="7" t="b">
        <v>0</v>
      </c>
      <c r="R11" s="7" t="b">
        <v>1</v>
      </c>
    </row>
    <row r="12" spans="1:19" ht="16.5" customHeight="1" x14ac:dyDescent="0.35">
      <c r="A12" s="2">
        <v>357090</v>
      </c>
      <c r="B12" s="2">
        <v>-71.183000000000007</v>
      </c>
      <c r="C12" s="2">
        <v>-37.856000000000002</v>
      </c>
      <c r="D12" s="2" t="s">
        <v>35</v>
      </c>
      <c r="E12" s="2">
        <v>2</v>
      </c>
      <c r="F12" s="2" t="s">
        <v>95</v>
      </c>
      <c r="G12" s="2" t="s">
        <v>189</v>
      </c>
      <c r="H12" s="2" t="s">
        <v>130</v>
      </c>
      <c r="I12" s="2" t="s">
        <v>143</v>
      </c>
      <c r="J12" s="2" t="s">
        <v>93</v>
      </c>
      <c r="K12" s="7" t="b">
        <v>0</v>
      </c>
      <c r="L12" s="7" t="b">
        <v>0</v>
      </c>
      <c r="M12" s="7" t="b">
        <v>0</v>
      </c>
      <c r="N12" s="7" t="b">
        <v>0</v>
      </c>
      <c r="O12" s="7" t="b">
        <v>0</v>
      </c>
      <c r="P12" s="7" t="b">
        <v>0</v>
      </c>
      <c r="Q12" s="7" t="b">
        <v>0</v>
      </c>
      <c r="R12" s="7" t="b">
        <v>1</v>
      </c>
      <c r="S12" s="2"/>
    </row>
    <row r="13" spans="1:19" ht="16.5" customHeight="1" x14ac:dyDescent="0.35">
      <c r="A13" s="2">
        <v>352050</v>
      </c>
      <c r="B13" s="2">
        <v>-78.436000000000007</v>
      </c>
      <c r="C13" s="2">
        <v>-0.66700000000000004</v>
      </c>
      <c r="D13" s="2" t="s">
        <v>216</v>
      </c>
      <c r="E13" s="2">
        <v>1</v>
      </c>
      <c r="F13" s="3" t="s">
        <v>95</v>
      </c>
      <c r="G13" t="s">
        <v>189</v>
      </c>
      <c r="H13" s="2" t="s">
        <v>107</v>
      </c>
      <c r="I13" s="2" t="s">
        <v>106</v>
      </c>
      <c r="J13" s="2" t="s">
        <v>93</v>
      </c>
      <c r="K13" s="7" t="b">
        <v>0</v>
      </c>
      <c r="L13" s="7" t="b">
        <v>0</v>
      </c>
      <c r="M13" s="7" t="b">
        <v>0</v>
      </c>
      <c r="N13" s="7" t="b">
        <v>0</v>
      </c>
      <c r="O13" s="7" t="b">
        <v>0</v>
      </c>
      <c r="P13" s="7" t="b">
        <v>0</v>
      </c>
      <c r="Q13" s="7" t="b">
        <v>0</v>
      </c>
      <c r="R13" s="7" t="b">
        <v>1</v>
      </c>
    </row>
    <row r="14" spans="1:19" ht="16.5" customHeight="1" x14ac:dyDescent="0.35">
      <c r="A14" s="9">
        <v>268010</v>
      </c>
      <c r="B14" s="9">
        <v>127.8783</v>
      </c>
      <c r="C14" s="9">
        <v>1.6992</v>
      </c>
      <c r="D14" s="9" t="s">
        <v>90</v>
      </c>
      <c r="E14" s="2">
        <v>1</v>
      </c>
      <c r="F14" s="3" t="s">
        <v>95</v>
      </c>
      <c r="G14" s="9">
        <v>3</v>
      </c>
      <c r="H14" s="9" t="s">
        <v>119</v>
      </c>
      <c r="I14" s="9" t="s">
        <v>116</v>
      </c>
      <c r="J14" s="2" t="s">
        <v>93</v>
      </c>
      <c r="K14" s="10" t="b">
        <v>0</v>
      </c>
      <c r="L14" s="10" t="b">
        <v>0</v>
      </c>
      <c r="M14" s="10" t="b">
        <v>0</v>
      </c>
      <c r="N14" s="10" t="b">
        <v>0</v>
      </c>
      <c r="O14" s="10" t="b">
        <v>0</v>
      </c>
      <c r="P14" s="10" t="b">
        <v>0</v>
      </c>
      <c r="Q14" s="10" t="b">
        <v>0</v>
      </c>
      <c r="R14" s="10" t="b">
        <v>1</v>
      </c>
    </row>
    <row r="15" spans="1:19" ht="16.5" customHeight="1" x14ac:dyDescent="0.35">
      <c r="A15" s="9">
        <v>390020</v>
      </c>
      <c r="B15" s="9">
        <v>167.17</v>
      </c>
      <c r="C15" s="9">
        <v>-77.53</v>
      </c>
      <c r="D15" s="9" t="s">
        <v>87</v>
      </c>
      <c r="E15" s="2">
        <v>1</v>
      </c>
      <c r="F15" s="3" t="s">
        <v>95</v>
      </c>
      <c r="G15" s="9" t="s">
        <v>189</v>
      </c>
      <c r="H15" s="9" t="s">
        <v>180</v>
      </c>
      <c r="I15" s="9" t="s">
        <v>181</v>
      </c>
      <c r="J15" s="2" t="s">
        <v>93</v>
      </c>
      <c r="K15" s="10" t="b">
        <v>0</v>
      </c>
      <c r="L15" s="10" t="b">
        <v>0</v>
      </c>
      <c r="M15" s="10" t="b">
        <v>0</v>
      </c>
      <c r="N15" s="10" t="b">
        <v>0</v>
      </c>
      <c r="O15" s="10" t="b">
        <v>0</v>
      </c>
      <c r="P15" s="10" t="b">
        <v>0</v>
      </c>
      <c r="Q15" s="10" t="b">
        <v>0</v>
      </c>
      <c r="R15" s="10" t="b">
        <v>1</v>
      </c>
    </row>
    <row r="16" spans="1:19" ht="16.5" customHeight="1" x14ac:dyDescent="0.35">
      <c r="A16" s="2">
        <v>268060</v>
      </c>
      <c r="B16" s="2">
        <v>127.3322</v>
      </c>
      <c r="C16" s="2">
        <v>0.81</v>
      </c>
      <c r="D16" s="2" t="s">
        <v>58</v>
      </c>
      <c r="E16" s="2">
        <v>2</v>
      </c>
      <c r="F16" s="2" t="s">
        <v>95</v>
      </c>
      <c r="G16" s="2">
        <v>3</v>
      </c>
      <c r="H16" s="2" t="s">
        <v>119</v>
      </c>
      <c r="I16" s="2" t="s">
        <v>120</v>
      </c>
      <c r="J16" s="2" t="s">
        <v>93</v>
      </c>
      <c r="K16" s="7" t="b">
        <v>0</v>
      </c>
      <c r="L16" s="7" t="b">
        <v>0</v>
      </c>
      <c r="M16" s="7" t="b">
        <v>0</v>
      </c>
      <c r="N16" s="7" t="b">
        <v>0</v>
      </c>
      <c r="O16" s="7" t="b">
        <v>0</v>
      </c>
      <c r="P16" s="7" t="b">
        <v>0</v>
      </c>
      <c r="Q16" s="7" t="b">
        <v>0</v>
      </c>
      <c r="R16" s="7" t="b">
        <v>1</v>
      </c>
      <c r="S16" s="2"/>
    </row>
    <row r="17" spans="1:19" ht="16.5" customHeight="1" x14ac:dyDescent="0.35">
      <c r="A17" s="2">
        <v>311120</v>
      </c>
      <c r="B17" s="2">
        <v>-176.13</v>
      </c>
      <c r="C17" s="2">
        <v>52.076000000000001</v>
      </c>
      <c r="D17" s="2" t="s">
        <v>38</v>
      </c>
      <c r="E17" s="2">
        <v>2</v>
      </c>
      <c r="F17" s="2" t="s">
        <v>138</v>
      </c>
      <c r="G17" s="2" t="s">
        <v>189</v>
      </c>
      <c r="H17" s="3" t="s">
        <v>110</v>
      </c>
      <c r="I17" s="3" t="s">
        <v>112</v>
      </c>
      <c r="J17" s="2" t="s">
        <v>93</v>
      </c>
      <c r="K17" s="7" t="b">
        <v>0</v>
      </c>
      <c r="L17" s="7" t="b">
        <v>0</v>
      </c>
      <c r="M17" s="7" t="b">
        <v>0</v>
      </c>
      <c r="N17" s="7" t="b">
        <v>0</v>
      </c>
      <c r="O17" s="7" t="b">
        <v>0</v>
      </c>
      <c r="P17" s="7" t="b">
        <v>0</v>
      </c>
      <c r="Q17" s="7" t="b">
        <v>0</v>
      </c>
      <c r="R17" s="7" t="b">
        <v>1</v>
      </c>
      <c r="S17" s="2"/>
    </row>
    <row r="18" spans="1:19" ht="16.5" customHeight="1" x14ac:dyDescent="0.35">
      <c r="A18" s="2">
        <v>234010</v>
      </c>
      <c r="B18" s="2">
        <v>73.513000000000005</v>
      </c>
      <c r="C18" s="2">
        <v>-53.106000000000002</v>
      </c>
      <c r="D18" s="2" t="s">
        <v>204</v>
      </c>
      <c r="E18" s="2">
        <v>1</v>
      </c>
      <c r="F18" s="3" t="s">
        <v>95</v>
      </c>
      <c r="G18" t="s">
        <v>189</v>
      </c>
      <c r="H18" s="2" t="s">
        <v>125</v>
      </c>
      <c r="I18" s="2" t="s">
        <v>205</v>
      </c>
      <c r="J18" s="2" t="s">
        <v>93</v>
      </c>
      <c r="K18" s="7" t="b">
        <v>0</v>
      </c>
      <c r="L18" s="7" t="b">
        <v>0</v>
      </c>
      <c r="M18" s="7" t="b">
        <v>0</v>
      </c>
      <c r="N18" s="7" t="b">
        <v>0</v>
      </c>
      <c r="O18" s="7" t="b">
        <v>0</v>
      </c>
      <c r="P18" s="7" t="b">
        <v>0</v>
      </c>
      <c r="Q18" s="7" t="b">
        <v>0</v>
      </c>
      <c r="R18" s="7" t="b">
        <v>1</v>
      </c>
    </row>
    <row r="19" spans="1:19" ht="16.5" customHeight="1" x14ac:dyDescent="0.35">
      <c r="A19" s="2">
        <v>284120</v>
      </c>
      <c r="B19" s="2">
        <v>141.28899999999999</v>
      </c>
      <c r="C19" s="2">
        <v>24.751000000000001</v>
      </c>
      <c r="D19" s="2" t="s">
        <v>17</v>
      </c>
      <c r="E19" s="2">
        <v>2</v>
      </c>
      <c r="F19" s="2" t="s">
        <v>95</v>
      </c>
      <c r="G19" s="2">
        <v>3</v>
      </c>
      <c r="H19" s="2" t="s">
        <v>122</v>
      </c>
      <c r="I19" s="2" t="s">
        <v>122</v>
      </c>
      <c r="J19" s="2" t="s">
        <v>188</v>
      </c>
      <c r="K19" s="7" t="b">
        <v>0</v>
      </c>
      <c r="L19" s="7" t="b">
        <v>0</v>
      </c>
      <c r="M19" s="7" t="b">
        <v>0</v>
      </c>
      <c r="N19" s="7" t="b">
        <v>0</v>
      </c>
      <c r="O19" s="7" t="b">
        <v>0</v>
      </c>
      <c r="P19" s="7" t="b">
        <v>0</v>
      </c>
      <c r="Q19" s="7" t="b">
        <v>0</v>
      </c>
      <c r="R19" s="7" t="b">
        <v>1</v>
      </c>
      <c r="S19" s="2"/>
    </row>
    <row r="20" spans="1:19" ht="16.5" customHeight="1" x14ac:dyDescent="0.35">
      <c r="A20" s="2">
        <v>251002</v>
      </c>
      <c r="B20" s="2">
        <v>144.58799999999999</v>
      </c>
      <c r="C20" s="2">
        <v>-3.6080000000000001</v>
      </c>
      <c r="D20" s="2" t="s">
        <v>64</v>
      </c>
      <c r="E20" s="2">
        <v>1</v>
      </c>
      <c r="F20" s="3" t="s">
        <v>138</v>
      </c>
      <c r="G20" s="2">
        <v>4</v>
      </c>
      <c r="H20" s="3" t="s">
        <v>98</v>
      </c>
      <c r="I20" s="3" t="s">
        <v>107</v>
      </c>
      <c r="J20" s="2" t="s">
        <v>93</v>
      </c>
      <c r="K20" s="7" t="b">
        <v>0</v>
      </c>
      <c r="L20" s="7" t="b">
        <v>0</v>
      </c>
      <c r="M20" s="7" t="b">
        <v>0</v>
      </c>
      <c r="N20" s="7" t="b">
        <v>0</v>
      </c>
      <c r="O20" s="7" t="b">
        <v>0</v>
      </c>
      <c r="P20" s="7" t="b">
        <v>0</v>
      </c>
      <c r="Q20" s="7" t="b">
        <v>0</v>
      </c>
      <c r="R20" s="7" t="b">
        <v>1</v>
      </c>
      <c r="S20" s="3" t="s">
        <v>165</v>
      </c>
    </row>
    <row r="21" spans="1:19" ht="16.5" customHeight="1" x14ac:dyDescent="0.35">
      <c r="A21" s="2">
        <v>300010</v>
      </c>
      <c r="B21" s="2">
        <v>156.875</v>
      </c>
      <c r="C21" s="2">
        <v>51.305999999999997</v>
      </c>
      <c r="D21" s="2" t="s">
        <v>69</v>
      </c>
      <c r="E21" s="2">
        <v>1</v>
      </c>
      <c r="F21" s="3" t="s">
        <v>138</v>
      </c>
      <c r="G21" s="2">
        <v>2</v>
      </c>
      <c r="H21" s="2" t="s">
        <v>119</v>
      </c>
      <c r="I21" s="2" t="s">
        <v>101</v>
      </c>
      <c r="J21" s="2" t="s">
        <v>93</v>
      </c>
      <c r="K21" s="7" t="b">
        <v>0</v>
      </c>
      <c r="L21" s="7" t="b">
        <v>0</v>
      </c>
      <c r="M21" s="7" t="b">
        <v>0</v>
      </c>
      <c r="N21" s="7" t="b">
        <v>0</v>
      </c>
      <c r="O21" s="7" t="b">
        <v>0</v>
      </c>
      <c r="P21" s="7" t="b">
        <v>0</v>
      </c>
      <c r="Q21" s="7" t="b">
        <v>0</v>
      </c>
      <c r="R21" s="7" t="b">
        <v>1</v>
      </c>
      <c r="S21" s="2"/>
    </row>
    <row r="22" spans="1:19" ht="16.5" customHeight="1" x14ac:dyDescent="0.35">
      <c r="A22" s="2">
        <v>272020</v>
      </c>
      <c r="B22" s="2">
        <v>123.13200000000001</v>
      </c>
      <c r="C22" s="2">
        <v>10.412000000000001</v>
      </c>
      <c r="D22" s="2" t="s">
        <v>5</v>
      </c>
      <c r="E22" s="2">
        <v>1</v>
      </c>
      <c r="F22" s="3" t="s">
        <v>95</v>
      </c>
      <c r="G22" s="2">
        <v>3</v>
      </c>
      <c r="H22" s="3" t="s">
        <v>135</v>
      </c>
      <c r="I22" s="3" t="s">
        <v>136</v>
      </c>
      <c r="J22" s="2" t="s">
        <v>93</v>
      </c>
      <c r="K22" s="7" t="b">
        <v>0</v>
      </c>
      <c r="L22" s="7" t="b">
        <v>0</v>
      </c>
      <c r="M22" s="7" t="b">
        <v>0</v>
      </c>
      <c r="N22" s="7" t="b">
        <v>0</v>
      </c>
      <c r="O22" s="7" t="b">
        <v>0</v>
      </c>
      <c r="P22" s="7" t="b">
        <v>0</v>
      </c>
      <c r="Q22" s="7" t="b">
        <v>0</v>
      </c>
      <c r="R22" s="7" t="b">
        <v>1</v>
      </c>
      <c r="S22" s="2"/>
    </row>
    <row r="23" spans="1:19" ht="16.5" customHeight="1" x14ac:dyDescent="0.35">
      <c r="A23" s="2">
        <v>261170</v>
      </c>
      <c r="B23" s="2">
        <v>101.264</v>
      </c>
      <c r="C23" s="2">
        <v>-1.6970000000000001</v>
      </c>
      <c r="D23" s="2" t="s">
        <v>7</v>
      </c>
      <c r="E23" s="2">
        <v>4</v>
      </c>
      <c r="F23" s="3" t="s">
        <v>95</v>
      </c>
      <c r="G23" s="2">
        <v>3</v>
      </c>
      <c r="H23" s="2" t="s">
        <v>113</v>
      </c>
      <c r="I23" s="2" t="s">
        <v>108</v>
      </c>
      <c r="J23" s="2" t="s">
        <v>93</v>
      </c>
      <c r="K23" s="7" t="b">
        <v>0</v>
      </c>
      <c r="L23" s="7" t="b">
        <v>0</v>
      </c>
      <c r="M23" s="7" t="b">
        <v>0</v>
      </c>
      <c r="N23" s="7" t="b">
        <v>0</v>
      </c>
      <c r="O23" s="7" t="b">
        <v>0</v>
      </c>
      <c r="P23" s="7" t="b">
        <v>0</v>
      </c>
      <c r="Q23" s="7" t="b">
        <v>0</v>
      </c>
      <c r="R23" s="7" t="b">
        <v>1</v>
      </c>
      <c r="S23" s="2"/>
    </row>
    <row r="24" spans="1:19" ht="16.5" customHeight="1" x14ac:dyDescent="0.35">
      <c r="A24" s="2">
        <v>290200</v>
      </c>
      <c r="B24" s="2">
        <v>152.47499999999999</v>
      </c>
      <c r="C24" s="2">
        <v>47.35</v>
      </c>
      <c r="D24" s="2" t="s">
        <v>59</v>
      </c>
      <c r="E24" s="2">
        <v>1</v>
      </c>
      <c r="F24" s="3" t="s">
        <v>145</v>
      </c>
      <c r="G24" s="2">
        <v>2</v>
      </c>
      <c r="H24" s="3" t="s">
        <v>125</v>
      </c>
      <c r="I24" s="3" t="s">
        <v>99</v>
      </c>
      <c r="J24" s="2" t="s">
        <v>93</v>
      </c>
      <c r="K24" s="7" t="b">
        <v>0</v>
      </c>
      <c r="L24" s="7" t="b">
        <v>0</v>
      </c>
      <c r="M24" s="7" t="b">
        <v>0</v>
      </c>
      <c r="N24" s="7" t="b">
        <v>0</v>
      </c>
      <c r="O24" s="7" t="b">
        <v>0</v>
      </c>
      <c r="P24" s="7" t="b">
        <v>0</v>
      </c>
      <c r="Q24" s="7" t="b">
        <v>0</v>
      </c>
      <c r="R24" s="7" t="b">
        <v>1</v>
      </c>
      <c r="S24" s="2"/>
    </row>
    <row r="25" spans="1:19" ht="16.5" customHeight="1" x14ac:dyDescent="0.35">
      <c r="A25" s="2">
        <v>282060</v>
      </c>
      <c r="B25" s="2">
        <v>130.30500000000001</v>
      </c>
      <c r="C25" s="2">
        <v>30.792999999999999</v>
      </c>
      <c r="D25" s="2" t="s">
        <v>23</v>
      </c>
      <c r="E25" s="2">
        <v>1</v>
      </c>
      <c r="F25" s="2" t="s">
        <v>95</v>
      </c>
      <c r="G25" s="2">
        <v>4</v>
      </c>
      <c r="H25" s="2" t="s">
        <v>102</v>
      </c>
      <c r="I25" s="2" t="s">
        <v>104</v>
      </c>
      <c r="J25" s="2" t="s">
        <v>93</v>
      </c>
      <c r="K25" s="7" t="b">
        <v>0</v>
      </c>
      <c r="L25" s="7" t="b">
        <v>0</v>
      </c>
      <c r="M25" s="7" t="b">
        <v>0</v>
      </c>
      <c r="N25" s="7" t="b">
        <v>0</v>
      </c>
      <c r="O25" s="7" t="b">
        <v>0</v>
      </c>
      <c r="P25" s="7" t="b">
        <v>0</v>
      </c>
      <c r="Q25" s="7" t="b">
        <v>0</v>
      </c>
      <c r="R25" s="7" t="b">
        <v>1</v>
      </c>
      <c r="S25" s="2"/>
    </row>
    <row r="26" spans="1:19" ht="16.5" customHeight="1" x14ac:dyDescent="0.35">
      <c r="A26" s="2">
        <v>282050</v>
      </c>
      <c r="B26" s="2">
        <v>130.21700000000001</v>
      </c>
      <c r="C26" s="2">
        <v>30.443000000000001</v>
      </c>
      <c r="D26" s="2" t="s">
        <v>44</v>
      </c>
      <c r="E26" s="2">
        <v>1</v>
      </c>
      <c r="F26" s="3" t="s">
        <v>95</v>
      </c>
      <c r="G26" s="2">
        <v>3</v>
      </c>
      <c r="H26" s="3" t="s">
        <v>102</v>
      </c>
      <c r="I26" s="3" t="s">
        <v>104</v>
      </c>
      <c r="J26" s="2" t="s">
        <v>93</v>
      </c>
      <c r="K26" s="7" t="b">
        <v>0</v>
      </c>
      <c r="L26" s="7" t="b">
        <v>0</v>
      </c>
      <c r="M26" s="7" t="b">
        <v>0</v>
      </c>
      <c r="N26" s="7" t="b">
        <v>0</v>
      </c>
      <c r="O26" s="7" t="b">
        <v>0</v>
      </c>
      <c r="P26" s="7" t="b">
        <v>0</v>
      </c>
      <c r="Q26" s="7" t="b">
        <v>0</v>
      </c>
      <c r="R26" s="7" t="b">
        <v>1</v>
      </c>
      <c r="S26" s="2"/>
    </row>
    <row r="27" spans="1:19" ht="16.5" customHeight="1" x14ac:dyDescent="0.35">
      <c r="A27" s="2">
        <v>283120</v>
      </c>
      <c r="B27" s="2">
        <v>138.52799999999999</v>
      </c>
      <c r="C27" s="2">
        <v>36.618000000000002</v>
      </c>
      <c r="D27" s="2" t="s">
        <v>63</v>
      </c>
      <c r="E27" s="2">
        <v>1</v>
      </c>
      <c r="F27" s="3" t="s">
        <v>138</v>
      </c>
      <c r="G27" s="2" t="s">
        <v>189</v>
      </c>
      <c r="H27" s="3" t="s">
        <v>119</v>
      </c>
      <c r="I27" s="3" t="s">
        <v>136</v>
      </c>
      <c r="J27" s="2" t="s">
        <v>93</v>
      </c>
      <c r="K27" s="7" t="b">
        <v>0</v>
      </c>
      <c r="L27" s="7" t="b">
        <v>0</v>
      </c>
      <c r="M27" s="7" t="b">
        <v>0</v>
      </c>
      <c r="N27" s="7" t="b">
        <v>0</v>
      </c>
      <c r="O27" s="7" t="b">
        <v>0</v>
      </c>
      <c r="P27" s="7" t="b">
        <v>0</v>
      </c>
      <c r="Q27" s="7" t="b">
        <v>0</v>
      </c>
      <c r="R27" s="7" t="b">
        <v>1</v>
      </c>
      <c r="S27" s="2"/>
    </row>
    <row r="28" spans="1:19" ht="16.5" customHeight="1" x14ac:dyDescent="0.35">
      <c r="A28" s="2">
        <v>355100</v>
      </c>
      <c r="B28" s="2">
        <v>-67.73</v>
      </c>
      <c r="C28" s="2">
        <v>-23.37</v>
      </c>
      <c r="D28" s="2" t="s">
        <v>212</v>
      </c>
      <c r="E28" s="2">
        <v>1</v>
      </c>
      <c r="F28" s="3" t="s">
        <v>95</v>
      </c>
      <c r="G28" s="2">
        <v>2</v>
      </c>
      <c r="H28" s="2" t="s">
        <v>122</v>
      </c>
      <c r="I28" s="2" t="s">
        <v>213</v>
      </c>
      <c r="J28" s="2" t="s">
        <v>93</v>
      </c>
      <c r="K28" s="7" t="b">
        <v>0</v>
      </c>
      <c r="L28" s="7" t="b">
        <v>0</v>
      </c>
      <c r="M28" s="7" t="b">
        <v>0</v>
      </c>
      <c r="N28" s="7" t="b">
        <v>0</v>
      </c>
      <c r="O28" s="7" t="b">
        <v>0</v>
      </c>
      <c r="P28" s="7" t="b">
        <v>0</v>
      </c>
      <c r="Q28" s="7" t="b">
        <v>0</v>
      </c>
      <c r="R28" s="7" t="b">
        <v>1</v>
      </c>
    </row>
    <row r="29" spans="1:19" ht="16.5" customHeight="1" x14ac:dyDescent="0.35">
      <c r="A29" s="2">
        <v>222120</v>
      </c>
      <c r="B29" s="2">
        <v>35.914000000000001</v>
      </c>
      <c r="C29" s="2">
        <v>-2.7639999999999998</v>
      </c>
      <c r="D29" s="2" t="s">
        <v>67</v>
      </c>
      <c r="E29" s="2">
        <v>2</v>
      </c>
      <c r="F29" s="3" t="s">
        <v>95</v>
      </c>
      <c r="G29" s="2">
        <v>2</v>
      </c>
      <c r="H29" s="2" t="s">
        <v>130</v>
      </c>
      <c r="I29" s="2" t="s">
        <v>115</v>
      </c>
      <c r="J29" s="2" t="s">
        <v>93</v>
      </c>
      <c r="K29" s="7" t="b">
        <v>0</v>
      </c>
      <c r="L29" s="7" t="b">
        <v>0</v>
      </c>
      <c r="M29" s="7" t="b">
        <v>0</v>
      </c>
      <c r="N29" s="7" t="b">
        <v>0</v>
      </c>
      <c r="O29" s="7" t="b">
        <v>0</v>
      </c>
      <c r="P29" s="7" t="b">
        <v>0</v>
      </c>
      <c r="Q29" s="7" t="b">
        <v>0</v>
      </c>
      <c r="R29" s="7" t="b">
        <v>1</v>
      </c>
      <c r="S29" s="2"/>
    </row>
    <row r="30" spans="1:19" ht="16.5" customHeight="1" x14ac:dyDescent="0.35">
      <c r="A30" s="2">
        <v>261140</v>
      </c>
      <c r="B30" s="2">
        <v>100.474</v>
      </c>
      <c r="C30" s="2">
        <v>-0.38</v>
      </c>
      <c r="D30" s="2" t="s">
        <v>15</v>
      </c>
      <c r="E30" s="2">
        <v>2</v>
      </c>
      <c r="F30" s="3" t="s">
        <v>95</v>
      </c>
      <c r="G30" s="2">
        <v>4</v>
      </c>
      <c r="H30" s="2" t="s">
        <v>127</v>
      </c>
      <c r="I30" s="2" t="s">
        <v>107</v>
      </c>
      <c r="J30" s="2" t="s">
        <v>93</v>
      </c>
      <c r="K30" s="7" t="b">
        <v>0</v>
      </c>
      <c r="L30" s="7" t="b">
        <v>0</v>
      </c>
      <c r="M30" s="7" t="b">
        <v>0</v>
      </c>
      <c r="N30" s="7" t="b">
        <v>0</v>
      </c>
      <c r="O30" s="7" t="b">
        <v>0</v>
      </c>
      <c r="P30" s="7" t="b">
        <v>0</v>
      </c>
      <c r="Q30" s="7" t="b">
        <v>0</v>
      </c>
      <c r="R30" s="7" t="b">
        <v>1</v>
      </c>
      <c r="S30" s="2"/>
    </row>
    <row r="31" spans="1:19" ht="16.5" customHeight="1" x14ac:dyDescent="0.35">
      <c r="A31" s="2">
        <v>344100</v>
      </c>
      <c r="B31" s="2">
        <v>-86.168800000000005</v>
      </c>
      <c r="C31" s="2">
        <v>11.984400000000001</v>
      </c>
      <c r="D31" s="2" t="s">
        <v>210</v>
      </c>
      <c r="E31" s="2">
        <v>1</v>
      </c>
      <c r="F31" s="3" t="s">
        <v>95</v>
      </c>
      <c r="G31" s="2">
        <v>2</v>
      </c>
      <c r="H31" s="2" t="s">
        <v>185</v>
      </c>
      <c r="I31" s="2" t="s">
        <v>116</v>
      </c>
      <c r="J31" s="2" t="s">
        <v>93</v>
      </c>
      <c r="K31" s="7" t="b">
        <v>0</v>
      </c>
      <c r="L31" s="7" t="b">
        <v>0</v>
      </c>
      <c r="M31" s="7" t="b">
        <v>0</v>
      </c>
      <c r="N31" s="7" t="b">
        <v>0</v>
      </c>
      <c r="O31" s="7" t="b">
        <v>0</v>
      </c>
      <c r="P31" s="7" t="b">
        <v>0</v>
      </c>
      <c r="Q31" s="7" t="b">
        <v>0</v>
      </c>
      <c r="R31" s="7" t="b">
        <v>1</v>
      </c>
    </row>
    <row r="32" spans="1:19" ht="16.5" customHeight="1" x14ac:dyDescent="0.35">
      <c r="A32" s="2">
        <v>263250</v>
      </c>
      <c r="B32" s="2">
        <v>110.446</v>
      </c>
      <c r="C32" s="2">
        <v>-7.54</v>
      </c>
      <c r="D32" s="2" t="s">
        <v>43</v>
      </c>
      <c r="E32" s="2">
        <v>1</v>
      </c>
      <c r="F32" s="3" t="s">
        <v>95</v>
      </c>
      <c r="G32" s="2">
        <v>3</v>
      </c>
      <c r="H32" s="3" t="s">
        <v>137</v>
      </c>
      <c r="I32" s="3" t="s">
        <v>137</v>
      </c>
      <c r="J32" s="2" t="s">
        <v>188</v>
      </c>
      <c r="K32" s="7" t="b">
        <v>0</v>
      </c>
      <c r="L32" s="7" t="b">
        <v>0</v>
      </c>
      <c r="M32" s="7" t="b">
        <v>0</v>
      </c>
      <c r="N32" s="7" t="b">
        <v>0</v>
      </c>
      <c r="O32" s="7" t="b">
        <v>0</v>
      </c>
      <c r="P32" s="7" t="b">
        <v>0</v>
      </c>
      <c r="Q32" s="7" t="b">
        <v>0</v>
      </c>
      <c r="R32" s="7" t="b">
        <v>1</v>
      </c>
      <c r="S32" s="2"/>
    </row>
    <row r="33" spans="1:19" ht="16.5" customHeight="1" x14ac:dyDescent="0.35">
      <c r="A33" s="9">
        <v>223030</v>
      </c>
      <c r="B33" s="9">
        <v>29.25</v>
      </c>
      <c r="C33" s="9">
        <v>-1.52</v>
      </c>
      <c r="D33" s="9" t="s">
        <v>83</v>
      </c>
      <c r="E33" s="2">
        <v>1</v>
      </c>
      <c r="F33" s="3" t="s">
        <v>95</v>
      </c>
      <c r="G33" s="9">
        <v>4</v>
      </c>
      <c r="H33" s="9" t="s">
        <v>127</v>
      </c>
      <c r="I33" s="9" t="s">
        <v>178</v>
      </c>
      <c r="J33" s="2" t="s">
        <v>93</v>
      </c>
      <c r="K33" s="10" t="b">
        <v>0</v>
      </c>
      <c r="L33" s="10" t="b">
        <v>0</v>
      </c>
      <c r="M33" s="10" t="b">
        <v>0</v>
      </c>
      <c r="N33" s="10" t="b">
        <v>0</v>
      </c>
      <c r="O33" s="10" t="b">
        <v>0</v>
      </c>
      <c r="P33" s="10" t="b">
        <v>0</v>
      </c>
      <c r="Q33" s="10" t="b">
        <v>0</v>
      </c>
      <c r="R33" s="10" t="b">
        <v>1</v>
      </c>
    </row>
    <row r="34" spans="1:19" ht="16.5" customHeight="1" x14ac:dyDescent="0.35">
      <c r="A34" s="2">
        <v>357040</v>
      </c>
      <c r="B34" s="2">
        <v>-70.567999999999998</v>
      </c>
      <c r="C34" s="2">
        <v>-35.222999999999999</v>
      </c>
      <c r="D34" s="2" t="s">
        <v>57</v>
      </c>
      <c r="E34" s="2">
        <v>1</v>
      </c>
      <c r="F34" s="3" t="s">
        <v>95</v>
      </c>
      <c r="G34" s="2" t="s">
        <v>189</v>
      </c>
      <c r="H34" s="2" t="s">
        <v>105</v>
      </c>
      <c r="I34" s="2" t="s">
        <v>131</v>
      </c>
      <c r="J34" s="2" t="s">
        <v>93</v>
      </c>
      <c r="K34" s="7" t="b">
        <v>0</v>
      </c>
      <c r="L34" s="7" t="b">
        <v>0</v>
      </c>
      <c r="M34" s="7" t="b">
        <v>0</v>
      </c>
      <c r="N34" s="7" t="b">
        <v>0</v>
      </c>
      <c r="O34" s="7" t="b">
        <v>0</v>
      </c>
      <c r="P34" s="7" t="b">
        <v>0</v>
      </c>
      <c r="Q34" s="7" t="b">
        <v>0</v>
      </c>
      <c r="R34" s="7" t="b">
        <v>1</v>
      </c>
      <c r="S34" s="3"/>
    </row>
    <row r="35" spans="1:19" ht="16.5" customHeight="1" x14ac:dyDescent="0.35">
      <c r="A35" s="2">
        <v>290250</v>
      </c>
      <c r="B35" s="2">
        <v>153.25</v>
      </c>
      <c r="C35" s="2">
        <v>48.292000000000002</v>
      </c>
      <c r="D35" s="2" t="s">
        <v>52</v>
      </c>
      <c r="E35" s="2">
        <v>1</v>
      </c>
      <c r="F35" s="2" t="s">
        <v>138</v>
      </c>
      <c r="G35" s="2">
        <v>4</v>
      </c>
      <c r="H35" s="2" t="s">
        <v>122</v>
      </c>
      <c r="I35" s="2" t="s">
        <v>122</v>
      </c>
      <c r="J35" s="2" t="s">
        <v>188</v>
      </c>
      <c r="K35" s="7" t="b">
        <v>0</v>
      </c>
      <c r="L35" s="7" t="b">
        <v>0</v>
      </c>
      <c r="M35" s="7" t="b">
        <v>0</v>
      </c>
      <c r="N35" s="7" t="b">
        <v>0</v>
      </c>
      <c r="O35" s="7" t="b">
        <v>0</v>
      </c>
      <c r="P35" s="7" t="b">
        <v>0</v>
      </c>
      <c r="Q35" s="7" t="b">
        <v>0</v>
      </c>
      <c r="R35" s="7" t="b">
        <v>1</v>
      </c>
      <c r="S35" s="2"/>
    </row>
    <row r="36" spans="1:19" ht="16.5" customHeight="1" x14ac:dyDescent="0.35">
      <c r="A36" s="9">
        <v>342030</v>
      </c>
      <c r="B36" s="9">
        <v>-91.552000000000007</v>
      </c>
      <c r="C36" s="9">
        <v>14.757</v>
      </c>
      <c r="D36" s="9" t="s">
        <v>91</v>
      </c>
      <c r="E36" s="2">
        <v>1</v>
      </c>
      <c r="F36" s="3" t="s">
        <v>95</v>
      </c>
      <c r="G36" s="9">
        <v>4</v>
      </c>
      <c r="H36" s="9" t="s">
        <v>130</v>
      </c>
      <c r="I36" s="9" t="s">
        <v>184</v>
      </c>
      <c r="J36" s="2" t="s">
        <v>93</v>
      </c>
      <c r="K36" s="10" t="b">
        <v>0</v>
      </c>
      <c r="L36" s="10" t="b">
        <v>0</v>
      </c>
      <c r="M36" s="10" t="b">
        <v>0</v>
      </c>
      <c r="N36" s="10" t="b">
        <v>0</v>
      </c>
      <c r="O36" s="10" t="b">
        <v>0</v>
      </c>
      <c r="P36" s="10" t="b">
        <v>0</v>
      </c>
      <c r="Q36" s="10" t="b">
        <v>0</v>
      </c>
      <c r="R36" s="10" t="b">
        <v>1</v>
      </c>
    </row>
    <row r="37" spans="1:19" ht="16.5" customHeight="1" x14ac:dyDescent="0.35">
      <c r="A37" s="2">
        <v>290240</v>
      </c>
      <c r="B37" s="2">
        <v>153.19999999999999</v>
      </c>
      <c r="C37" s="2">
        <v>48.091999999999999</v>
      </c>
      <c r="D37" s="2" t="s">
        <v>49</v>
      </c>
      <c r="E37" s="2">
        <v>3</v>
      </c>
      <c r="F37" s="2" t="s">
        <v>145</v>
      </c>
      <c r="G37" s="2" t="s">
        <v>189</v>
      </c>
      <c r="H37" s="3" t="s">
        <v>122</v>
      </c>
      <c r="I37" s="3" t="s">
        <v>122</v>
      </c>
      <c r="J37" s="2" t="s">
        <v>188</v>
      </c>
      <c r="K37" s="7" t="b">
        <v>0</v>
      </c>
      <c r="L37" s="7" t="b">
        <v>0</v>
      </c>
      <c r="M37" s="7" t="b">
        <v>0</v>
      </c>
      <c r="N37" s="7" t="b">
        <v>0</v>
      </c>
      <c r="O37" s="7" t="b">
        <v>0</v>
      </c>
      <c r="P37" s="7" t="b">
        <v>0</v>
      </c>
      <c r="Q37" s="7" t="b">
        <v>0</v>
      </c>
      <c r="R37" s="7" t="b">
        <v>1</v>
      </c>
      <c r="S37" s="2" t="s">
        <v>190</v>
      </c>
    </row>
    <row r="38" spans="1:19" ht="16.5" customHeight="1" x14ac:dyDescent="0.35">
      <c r="A38" s="9">
        <v>282030</v>
      </c>
      <c r="B38" s="9">
        <v>129.714</v>
      </c>
      <c r="C38" s="9">
        <v>29.638000000000002</v>
      </c>
      <c r="D38" s="9" t="s">
        <v>82</v>
      </c>
      <c r="E38" s="2">
        <v>1</v>
      </c>
      <c r="F38" s="3" t="s">
        <v>95</v>
      </c>
      <c r="G38" s="9">
        <v>4</v>
      </c>
      <c r="H38" s="9" t="s">
        <v>102</v>
      </c>
      <c r="I38" s="9" t="s">
        <v>111</v>
      </c>
      <c r="J38" s="2" t="s">
        <v>93</v>
      </c>
      <c r="K38" s="10" t="b">
        <v>0</v>
      </c>
      <c r="L38" s="10" t="b">
        <v>0</v>
      </c>
      <c r="M38" s="10" t="b">
        <v>0</v>
      </c>
      <c r="N38" s="10" t="b">
        <v>0</v>
      </c>
      <c r="O38" s="10" t="b">
        <v>0</v>
      </c>
      <c r="P38" s="10" t="b">
        <v>0</v>
      </c>
      <c r="Q38" s="10" t="b">
        <v>0</v>
      </c>
      <c r="R38" s="10" t="b">
        <v>1</v>
      </c>
    </row>
    <row r="39" spans="1:19" ht="16.5" customHeight="1" x14ac:dyDescent="0.35">
      <c r="A39" s="2">
        <v>263090</v>
      </c>
      <c r="B39" s="2">
        <v>107.6</v>
      </c>
      <c r="C39" s="2">
        <v>-6.77</v>
      </c>
      <c r="D39" s="2" t="s">
        <v>51</v>
      </c>
      <c r="E39" s="2">
        <v>1</v>
      </c>
      <c r="F39" s="2" t="s">
        <v>95</v>
      </c>
      <c r="G39" s="2">
        <v>2</v>
      </c>
      <c r="H39" s="2" t="s">
        <v>142</v>
      </c>
      <c r="I39" s="2" t="s">
        <v>111</v>
      </c>
      <c r="J39" s="2" t="s">
        <v>93</v>
      </c>
      <c r="K39" s="7" t="b">
        <v>0</v>
      </c>
      <c r="L39" s="7" t="b">
        <v>0</v>
      </c>
      <c r="M39" s="7" t="b">
        <v>0</v>
      </c>
      <c r="N39" s="7" t="b">
        <v>0</v>
      </c>
      <c r="O39" s="7" t="b">
        <v>0</v>
      </c>
      <c r="P39" s="7" t="b">
        <v>0</v>
      </c>
      <c r="Q39" s="7" t="b">
        <v>0</v>
      </c>
      <c r="R39" s="7" t="b">
        <v>1</v>
      </c>
      <c r="S39" s="2"/>
    </row>
    <row r="40" spans="1:19" ht="16.5" customHeight="1" x14ac:dyDescent="0.35">
      <c r="A40" s="2">
        <v>263310</v>
      </c>
      <c r="B40" s="2">
        <v>112.95</v>
      </c>
      <c r="C40" s="2">
        <v>-7.9420000000000002</v>
      </c>
      <c r="D40" s="2" t="s">
        <v>13</v>
      </c>
      <c r="E40" s="2">
        <v>1</v>
      </c>
      <c r="F40" s="3" t="s">
        <v>95</v>
      </c>
      <c r="G40" s="2">
        <v>3</v>
      </c>
      <c r="H40" s="3" t="s">
        <v>98</v>
      </c>
      <c r="I40" s="3" t="s">
        <v>140</v>
      </c>
      <c r="J40" s="2" t="s">
        <v>93</v>
      </c>
      <c r="K40" s="7" t="b">
        <v>0</v>
      </c>
      <c r="L40" s="7" t="b">
        <v>0</v>
      </c>
      <c r="M40" s="7" t="b">
        <v>0</v>
      </c>
      <c r="N40" s="7" t="b">
        <v>0</v>
      </c>
      <c r="O40" s="7" t="b">
        <v>0</v>
      </c>
      <c r="P40" s="7" t="b">
        <v>0</v>
      </c>
      <c r="Q40" s="7" t="b">
        <v>0</v>
      </c>
      <c r="R40" s="7" t="b">
        <v>1</v>
      </c>
      <c r="S40" s="2"/>
    </row>
    <row r="41" spans="1:19" ht="16.5" customHeight="1" x14ac:dyDescent="0.35">
      <c r="A41" s="2">
        <v>256010</v>
      </c>
      <c r="B41" s="2">
        <v>165.804</v>
      </c>
      <c r="C41" s="2">
        <v>-10.385999999999999</v>
      </c>
      <c r="D41" s="2" t="s">
        <v>55</v>
      </c>
      <c r="E41" s="2">
        <v>2</v>
      </c>
      <c r="F41" s="2" t="s">
        <v>138</v>
      </c>
      <c r="G41" s="2">
        <v>4</v>
      </c>
      <c r="H41" s="3" t="s">
        <v>134</v>
      </c>
      <c r="I41" s="3" t="s">
        <v>108</v>
      </c>
      <c r="J41" s="2" t="s">
        <v>93</v>
      </c>
      <c r="K41" s="7" t="b">
        <v>0</v>
      </c>
      <c r="L41" s="7" t="b">
        <v>0</v>
      </c>
      <c r="M41" s="7" t="b">
        <v>0</v>
      </c>
      <c r="N41" s="7" t="b">
        <v>0</v>
      </c>
      <c r="O41" s="7" t="b">
        <v>0</v>
      </c>
      <c r="P41" s="7" t="b">
        <v>0</v>
      </c>
      <c r="Q41" s="7" t="b">
        <v>0</v>
      </c>
      <c r="R41" s="7" t="b">
        <v>1</v>
      </c>
      <c r="S41" s="2"/>
    </row>
    <row r="42" spans="1:19" ht="16.5" customHeight="1" x14ac:dyDescent="0.35">
      <c r="A42" s="2">
        <v>243060</v>
      </c>
      <c r="B42" s="2">
        <v>-175.07</v>
      </c>
      <c r="C42" s="2">
        <v>-19.75</v>
      </c>
      <c r="D42" s="2" t="s">
        <v>214</v>
      </c>
      <c r="E42" s="2">
        <v>1</v>
      </c>
      <c r="F42" s="3" t="s">
        <v>95</v>
      </c>
      <c r="G42" s="2">
        <v>3</v>
      </c>
      <c r="H42" s="2" t="s">
        <v>215</v>
      </c>
      <c r="I42" s="2" t="s">
        <v>126</v>
      </c>
      <c r="J42" s="2" t="s">
        <v>93</v>
      </c>
      <c r="K42" s="7" t="b">
        <v>0</v>
      </c>
      <c r="L42" s="7" t="b">
        <v>0</v>
      </c>
      <c r="M42" s="7" t="b">
        <v>0</v>
      </c>
      <c r="N42" s="7" t="b">
        <v>0</v>
      </c>
      <c r="O42" s="7" t="b">
        <v>0</v>
      </c>
      <c r="P42" s="7" t="b">
        <v>0</v>
      </c>
      <c r="Q42" s="7" t="b">
        <v>0</v>
      </c>
      <c r="R42" s="7" t="b">
        <v>1</v>
      </c>
    </row>
    <row r="43" spans="1:19" ht="16.5" customHeight="1" x14ac:dyDescent="0.35">
      <c r="A43" s="2">
        <v>345070</v>
      </c>
      <c r="B43" s="2">
        <v>-83.766999999999996</v>
      </c>
      <c r="C43" s="2">
        <v>10.025</v>
      </c>
      <c r="D43" s="2" t="s">
        <v>217</v>
      </c>
      <c r="E43" s="2">
        <v>1</v>
      </c>
      <c r="F43" s="3" t="s">
        <v>95</v>
      </c>
      <c r="G43" s="2">
        <v>3</v>
      </c>
      <c r="H43" s="2" t="s">
        <v>218</v>
      </c>
      <c r="I43" s="2" t="s">
        <v>136</v>
      </c>
      <c r="J43" s="2" t="s">
        <v>93</v>
      </c>
      <c r="K43" s="7" t="b">
        <v>0</v>
      </c>
      <c r="L43" s="7" t="b">
        <v>0</v>
      </c>
      <c r="M43" s="7" t="b">
        <v>0</v>
      </c>
      <c r="N43" s="7" t="b">
        <v>0</v>
      </c>
      <c r="O43" s="7" t="b">
        <v>0</v>
      </c>
      <c r="P43" s="7" t="b">
        <v>0</v>
      </c>
      <c r="Q43" s="7" t="b">
        <v>0</v>
      </c>
      <c r="R43" s="7" t="b">
        <v>1</v>
      </c>
    </row>
    <row r="44" spans="1:19" ht="16.5" customHeight="1" x14ac:dyDescent="0.35">
      <c r="A44" s="2">
        <v>252120</v>
      </c>
      <c r="B44" s="2">
        <v>151.33000000000001</v>
      </c>
      <c r="C44" s="2">
        <v>-5.05</v>
      </c>
      <c r="D44" s="2" t="s">
        <v>18</v>
      </c>
      <c r="E44" s="2">
        <v>4</v>
      </c>
      <c r="F44" s="2" t="s">
        <v>95</v>
      </c>
      <c r="G44" s="2">
        <v>2</v>
      </c>
      <c r="H44" s="2" t="s">
        <v>113</v>
      </c>
      <c r="I44" s="2" t="s">
        <v>108</v>
      </c>
      <c r="J44" s="2" t="s">
        <v>93</v>
      </c>
      <c r="K44" s="7" t="b">
        <v>0</v>
      </c>
      <c r="L44" s="7" t="b">
        <v>0</v>
      </c>
      <c r="M44" s="7" t="b">
        <v>0</v>
      </c>
      <c r="N44" s="7" t="b">
        <v>0</v>
      </c>
      <c r="O44" s="7" t="b">
        <v>0</v>
      </c>
      <c r="P44" s="7" t="b">
        <v>0</v>
      </c>
      <c r="Q44" s="7" t="b">
        <v>0</v>
      </c>
      <c r="R44" s="7" t="b">
        <v>1</v>
      </c>
      <c r="S44" s="2"/>
    </row>
    <row r="45" spans="1:19" ht="16.5" customHeight="1" x14ac:dyDescent="0.35">
      <c r="A45" s="2">
        <v>357120</v>
      </c>
      <c r="B45" s="2">
        <v>-71.930000000000007</v>
      </c>
      <c r="C45" s="2">
        <v>-39.42</v>
      </c>
      <c r="D45" s="2" t="s">
        <v>219</v>
      </c>
      <c r="E45" s="2">
        <v>1</v>
      </c>
      <c r="F45" s="3" t="s">
        <v>95</v>
      </c>
      <c r="G45" t="s">
        <v>189</v>
      </c>
      <c r="H45" s="2" t="s">
        <v>102</v>
      </c>
      <c r="I45" s="2" t="s">
        <v>126</v>
      </c>
      <c r="J45" s="2" t="s">
        <v>93</v>
      </c>
      <c r="K45" s="7" t="b">
        <v>0</v>
      </c>
      <c r="L45" s="7" t="b">
        <v>0</v>
      </c>
      <c r="M45" s="7" t="b">
        <v>0</v>
      </c>
      <c r="N45" s="7" t="b">
        <v>0</v>
      </c>
      <c r="O45" s="7" t="b">
        <v>0</v>
      </c>
      <c r="P45" s="7" t="b">
        <v>0</v>
      </c>
      <c r="Q45" s="7" t="b">
        <v>0</v>
      </c>
      <c r="R45" s="7" t="b">
        <v>1</v>
      </c>
    </row>
    <row r="46" spans="1:19" ht="29" x14ac:dyDescent="0.35">
      <c r="A46" s="2">
        <v>241040</v>
      </c>
      <c r="B46" s="2">
        <v>177.18</v>
      </c>
      <c r="C46" s="2">
        <v>-37.520000000000003</v>
      </c>
      <c r="D46" s="2" t="s">
        <v>9</v>
      </c>
      <c r="E46" s="2">
        <v>2</v>
      </c>
      <c r="F46" s="3" t="s">
        <v>95</v>
      </c>
      <c r="G46" s="2">
        <v>4</v>
      </c>
      <c r="H46" s="2" t="s">
        <v>102</v>
      </c>
      <c r="I46" s="2" t="s">
        <v>104</v>
      </c>
      <c r="J46" s="2" t="s">
        <v>93</v>
      </c>
      <c r="K46" s="7" t="b">
        <v>0</v>
      </c>
      <c r="L46" s="7" t="b">
        <v>0</v>
      </c>
      <c r="M46" s="7" t="b">
        <v>0</v>
      </c>
      <c r="N46" s="7" t="b">
        <v>0</v>
      </c>
      <c r="O46" s="7" t="b">
        <v>0</v>
      </c>
      <c r="P46" s="7" t="b">
        <v>0</v>
      </c>
      <c r="Q46" s="7" t="b">
        <v>0</v>
      </c>
      <c r="R46" s="7" t="b">
        <v>1</v>
      </c>
      <c r="S46" s="2"/>
    </row>
    <row r="47" spans="1:19" x14ac:dyDescent="0.35">
      <c r="A47" s="2">
        <v>390130</v>
      </c>
      <c r="B47" s="2">
        <v>-27.57</v>
      </c>
      <c r="C47" s="2">
        <v>-56.3</v>
      </c>
      <c r="D47" s="2" t="s">
        <v>77</v>
      </c>
      <c r="E47" s="2">
        <v>1</v>
      </c>
      <c r="F47" s="3" t="s">
        <v>138</v>
      </c>
      <c r="G47" s="2" t="s">
        <v>189</v>
      </c>
      <c r="H47" s="2" t="s">
        <v>112</v>
      </c>
      <c r="I47" s="2" t="s">
        <v>112</v>
      </c>
      <c r="J47" s="2" t="s">
        <v>188</v>
      </c>
      <c r="K47" s="7" t="b">
        <v>0</v>
      </c>
      <c r="L47" s="7" t="b">
        <v>0</v>
      </c>
      <c r="M47" s="7" t="b">
        <v>0</v>
      </c>
      <c r="N47" s="7" t="b">
        <v>0</v>
      </c>
      <c r="O47" s="7" t="b">
        <v>0</v>
      </c>
      <c r="P47" s="7" t="b">
        <v>0</v>
      </c>
      <c r="Q47" s="7" t="b">
        <v>0</v>
      </c>
      <c r="R47" s="7" t="b">
        <v>1</v>
      </c>
      <c r="S47" s="2"/>
    </row>
  </sheetData>
  <sortState xmlns:xlrd2="http://schemas.microsoft.com/office/spreadsheetml/2017/richdata2" ref="A4:S47">
    <sortCondition ref="D3:D47"/>
  </sortState>
  <mergeCells count="2">
    <mergeCell ref="A1:E1"/>
    <mergeCell ref="F1:J1"/>
  </mergeCells>
  <conditionalFormatting sqref="E3:E47">
    <cfRule type="colorScale" priority="5">
      <colorScale>
        <cfvo type="min"/>
        <cfvo type="max"/>
        <color rgb="FFFFFF99"/>
        <color rgb="FFE80F0A"/>
      </colorScale>
    </cfRule>
  </conditionalFormatting>
  <conditionalFormatting sqref="F3:F47">
    <cfRule type="containsText" dxfId="2" priority="1" operator="containsText" text="unconfirmed">
      <formula>NOT(ISERROR(SEARCH("unconfirmed",F3)))</formula>
    </cfRule>
    <cfRule type="containsText" dxfId="1" priority="2" operator="containsText" text="yes">
      <formula>NOT(ISERROR(SEARCH("yes",F3)))</formula>
    </cfRule>
    <cfRule type="containsText" dxfId="0" priority="3" operator="containsText" text="no">
      <formula>NOT(ISERROR(SEARCH("no",F3)))</formula>
    </cfRule>
  </conditionalFormatting>
  <conditionalFormatting sqref="G3:G47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56525-DF4F-44BD-9F1A-F440EE11586B}">
  <dimension ref="A1:B25"/>
  <sheetViews>
    <sheetView workbookViewId="0">
      <selection activeCell="E13" sqref="E13"/>
    </sheetView>
  </sheetViews>
  <sheetFormatPr defaultRowHeight="14.5" x14ac:dyDescent="0.35"/>
  <cols>
    <col min="1" max="1" width="29.36328125" bestFit="1" customWidth="1"/>
  </cols>
  <sheetData>
    <row r="1" spans="1:2" x14ac:dyDescent="0.35">
      <c r="A1" s="8" t="s">
        <v>171</v>
      </c>
    </row>
    <row r="2" spans="1:2" x14ac:dyDescent="0.35">
      <c r="A2" t="s">
        <v>153</v>
      </c>
      <c r="B2">
        <f>COUNTA('No change'!D3:D149)</f>
        <v>45</v>
      </c>
    </row>
    <row r="3" spans="1:2" x14ac:dyDescent="0.35">
      <c r="A3" t="s">
        <v>176</v>
      </c>
      <c r="B3">
        <f>COUNTIF('No change'!F3:F149,"no")</f>
        <v>9</v>
      </c>
    </row>
    <row r="4" spans="1:2" x14ac:dyDescent="0.35">
      <c r="A4" t="s">
        <v>174</v>
      </c>
      <c r="B4">
        <f>COUNTIF('No change'!F3:F149,"yes")</f>
        <v>34</v>
      </c>
    </row>
    <row r="5" spans="1:2" x14ac:dyDescent="0.35">
      <c r="A5" t="s">
        <v>175</v>
      </c>
      <c r="B5">
        <f>COUNTIF('No change'!F7:F149,"unconfirmed")</f>
        <v>2</v>
      </c>
    </row>
    <row r="7" spans="1:2" x14ac:dyDescent="0.35">
      <c r="A7" t="s">
        <v>154</v>
      </c>
      <c r="B7">
        <f>SUM('No change'!E3:E149)</f>
        <v>66</v>
      </c>
    </row>
    <row r="9" spans="1:2" x14ac:dyDescent="0.35">
      <c r="A9" s="8" t="s">
        <v>170</v>
      </c>
    </row>
    <row r="10" spans="1:2" x14ac:dyDescent="0.35">
      <c r="A10" t="s">
        <v>159</v>
      </c>
      <c r="B10">
        <f>COUNTIF('No change'!G3:G149,1)</f>
        <v>0</v>
      </c>
    </row>
    <row r="11" spans="1:2" x14ac:dyDescent="0.35">
      <c r="A11" t="s">
        <v>160</v>
      </c>
      <c r="B11">
        <f>COUNTIF('No change'!G3:G149,2)</f>
        <v>9</v>
      </c>
    </row>
    <row r="12" spans="1:2" x14ac:dyDescent="0.35">
      <c r="A12" t="s">
        <v>155</v>
      </c>
      <c r="B12">
        <f>COUNTIF('No change'!G3:G149,3)</f>
        <v>13</v>
      </c>
    </row>
    <row r="13" spans="1:2" x14ac:dyDescent="0.35">
      <c r="A13" t="s">
        <v>156</v>
      </c>
      <c r="B13">
        <f>COUNTIF('No change'!G3:G149,4)</f>
        <v>12</v>
      </c>
    </row>
    <row r="14" spans="1:2" x14ac:dyDescent="0.35">
      <c r="A14" t="s">
        <v>200</v>
      </c>
      <c r="B14">
        <f>COUNTIF('No change'!G3:G149,"snow")</f>
        <v>11</v>
      </c>
    </row>
    <row r="15" spans="1:2" x14ac:dyDescent="0.35">
      <c r="A15" t="s">
        <v>167</v>
      </c>
      <c r="B15">
        <f>SUM(B10:B14)</f>
        <v>45</v>
      </c>
    </row>
    <row r="17" spans="1:2" x14ac:dyDescent="0.35">
      <c r="A17" s="8" t="s">
        <v>168</v>
      </c>
    </row>
    <row r="18" spans="1:2" x14ac:dyDescent="0.35">
      <c r="A18" t="s">
        <v>157</v>
      </c>
      <c r="B18">
        <f>COUNTIF('No change'!K3:K149, TRUE)</f>
        <v>0</v>
      </c>
    </row>
    <row r="19" spans="1:2" x14ac:dyDescent="0.35">
      <c r="A19" t="s">
        <v>158</v>
      </c>
      <c r="B19">
        <f>COUNTIF('No change'!L3:L149, TRUE)</f>
        <v>0</v>
      </c>
    </row>
    <row r="20" spans="1:2" x14ac:dyDescent="0.35">
      <c r="A20" t="s">
        <v>161</v>
      </c>
      <c r="B20">
        <f>COUNTIF('No change'!M3:M149, TRUE)</f>
        <v>0</v>
      </c>
    </row>
    <row r="21" spans="1:2" x14ac:dyDescent="0.35">
      <c r="A21" t="s">
        <v>149</v>
      </c>
      <c r="B21">
        <f>COUNTIF('No change'!N3:N149, TRUE)</f>
        <v>0</v>
      </c>
    </row>
    <row r="22" spans="1:2" x14ac:dyDescent="0.35">
      <c r="A22" t="s">
        <v>150</v>
      </c>
      <c r="B22">
        <f>COUNTIF('No change'!O3:O149, TRUE)</f>
        <v>0</v>
      </c>
    </row>
    <row r="23" spans="1:2" x14ac:dyDescent="0.35">
      <c r="A23" t="s">
        <v>152</v>
      </c>
      <c r="B23">
        <f>COUNTIF('No change'!P3:P149, TRUE)</f>
        <v>0</v>
      </c>
    </row>
    <row r="24" spans="1:2" x14ac:dyDescent="0.35">
      <c r="A24" t="s">
        <v>151</v>
      </c>
      <c r="B24">
        <f>COUNTIF('No change'!Q3:Q149, TRUE)</f>
        <v>0</v>
      </c>
    </row>
    <row r="25" spans="1:2" x14ac:dyDescent="0.35">
      <c r="A25" t="s">
        <v>169</v>
      </c>
      <c r="B25">
        <f>COUNTIF('No change'!R3:R149, TRUE)</f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DCM volcanoes</vt:lpstr>
      <vt:lpstr>Statistics</vt:lpstr>
      <vt:lpstr>No change</vt:lpstr>
      <vt:lpstr>Statistics (no change)</vt:lpstr>
    </vt:vector>
  </TitlesOfParts>
  <Company>National Museum of Natural History - Smithsonian Institution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Global Volcanism Program - Department of Mineral Sciences</dc:creator>
  <cp:lastModifiedBy>Rebecca Edwards</cp:lastModifiedBy>
  <cp:lastPrinted>2024-07-02T13:55:34Z</cp:lastPrinted>
  <dcterms:created xsi:type="dcterms:W3CDTF">2024-06-27T12:44:39Z</dcterms:created>
  <dcterms:modified xsi:type="dcterms:W3CDTF">2025-08-31T17:49:51Z</dcterms:modified>
</cp:coreProperties>
</file>