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d.docs.live.net/16c3f47130ff8553/Documentos/"/>
    </mc:Choice>
  </mc:AlternateContent>
  <xr:revisionPtr revIDLastSave="2" documentId="13_ncr:1_{9C1040BE-9065-4407-9B85-06BFC93CE376}" xr6:coauthVersionLast="47" xr6:coauthVersionMax="47" xr10:uidLastSave="{A0214C5C-3099-499D-B971-33041977E19A}"/>
  <bookViews>
    <workbookView xWindow="-120" yWindow="-120" windowWidth="20730" windowHeight="11040" firstSheet="2" activeTab="4" xr2:uid="{00000000-000D-0000-FFFF-FFFF00000000}"/>
  </bookViews>
  <sheets>
    <sheet name="Sheet1" sheetId="3" r:id="rId1"/>
    <sheet name="Sheet3" sheetId="5" r:id="rId2"/>
    <sheet name="Sheet6" sheetId="8" r:id="rId3"/>
    <sheet name="CAR SALES" sheetId="2" r:id="rId4"/>
    <sheet name="Lamborghini Sales Dashboard" sheetId="10" r:id="rId5"/>
    <sheet name="Images" sheetId="11" r:id="rId6"/>
    <sheet name="lamborghini_sales_2020_2025" sheetId="1" r:id="rId7"/>
    <sheet name="INSIGHT" sheetId="13" r:id="rId8"/>
  </sheets>
  <definedNames>
    <definedName name="Huracan">'CAR SALES'!$G$3:$H$3</definedName>
    <definedName name="REVENUE">'CAR SALES'!$E$2</definedName>
    <definedName name="Salesv">'CAR SALES'!$A$1</definedName>
    <definedName name="SALESVOLUME">'CAR SALES'!$D$2</definedName>
    <definedName name="Slicer_Fuel_Type">#N/A</definedName>
    <definedName name="Slicer_Year">#N/A</definedName>
    <definedName name="sor">'CAR SALES'!$H$2</definedName>
    <definedName name="sorh">'CAR SALES'!$H$3</definedName>
    <definedName name="soru">'CAR SALES'!$H$4</definedName>
    <definedName name="SUMOFRV">'CAR SALES'!$E$1</definedName>
    <definedName name="SUMOFSV">'CAR SALES'!$D$1</definedName>
    <definedName name="urus">'CAR SALES'!$G$2:$H$2</definedName>
    <definedName name="urus.png">Images!$A$1</definedName>
    <definedName name="urusse">'CAR SALES'!$G$4:$H$4</definedName>
    <definedName name="YOYREVENUE">'CAR SALES'!$U$12</definedName>
    <definedName name="YOYSALES">'CAR SALES'!$U$11</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12" i="2" l="1"/>
  <c r="S11" i="2"/>
  <c r="R11" i="2"/>
  <c r="S12" i="2"/>
  <c r="T11" i="2" l="1"/>
  <c r="U11" i="2" s="1"/>
  <c r="T12" i="2"/>
  <c r="U12"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675DB8A-D356-4E48-9594-34E689EDFB60}" keepAlive="1" name="Query - CAR SALES" description="Connection to the 'CAR SALES' query in the workbook." type="5" refreshedVersion="7" background="1">
    <dbPr connection="Provider=Microsoft.Mashup.OleDb.1;Data Source=$Workbook$;Location=&quot;CAR SALES&quot;;Extended Properties=&quot;&quot;" command="SELECT * FROM [CAR SALES]"/>
  </connection>
  <connection id="2" xr16:uid="{260CE5F3-F425-44E0-9453-4790FD291137}" keepAlive="1" name="Query - Table1" description="Connection to the 'Table1' query in the workbook." type="5" refreshedVersion="7"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<sst xmlns="http://schemas.openxmlformats.org/spreadsheetml/2006/main" count="1083" uniqueCount="83">
  <si>
    <t>Model</t>
  </si>
  <si>
    <t>Year</t>
  </si>
  <si>
    <t>Region</t>
  </si>
  <si>
    <t>Color</t>
  </si>
  <si>
    <t>Fuel Type</t>
  </si>
  <si>
    <t>Base Price (USD)</t>
  </si>
  <si>
    <t>Horsepower</t>
  </si>
  <si>
    <t>Sales Volume</t>
  </si>
  <si>
    <t>Turbo (Yes/No)</t>
  </si>
  <si>
    <t>Date Sold</t>
  </si>
  <si>
    <t>Urus</t>
  </si>
  <si>
    <t>EMEA</t>
  </si>
  <si>
    <t>Black</t>
  </si>
  <si>
    <t>Gasoline</t>
  </si>
  <si>
    <t>Yes</t>
  </si>
  <si>
    <t>Americas</t>
  </si>
  <si>
    <t>White</t>
  </si>
  <si>
    <t>APAC</t>
  </si>
  <si>
    <t>Red</t>
  </si>
  <si>
    <t>Huracán</t>
  </si>
  <si>
    <t>Yellow</t>
  </si>
  <si>
    <t>Orange</t>
  </si>
  <si>
    <t>Aventador</t>
  </si>
  <si>
    <t>Silver</t>
  </si>
  <si>
    <t>O  range</t>
  </si>
  <si>
    <t>Revuelto</t>
  </si>
  <si>
    <t>Blue</t>
  </si>
  <si>
    <t>Hybrid</t>
  </si>
  <si>
    <t>Green</t>
  </si>
  <si>
    <t>Urus SE</t>
  </si>
  <si>
    <t>Huracán (Temerario)</t>
  </si>
  <si>
    <t>Grey</t>
  </si>
  <si>
    <t>Column1</t>
  </si>
  <si>
    <t>Column2</t>
  </si>
  <si>
    <t>Column3</t>
  </si>
  <si>
    <t>Column4</t>
  </si>
  <si>
    <t>Column5</t>
  </si>
  <si>
    <t>Column6</t>
  </si>
  <si>
    <t>Column7</t>
  </si>
  <si>
    <t>Column8</t>
  </si>
  <si>
    <t>Column9</t>
  </si>
  <si>
    <t>Column10</t>
  </si>
  <si>
    <t>Column11</t>
  </si>
  <si>
    <t>Sum of Sales Volume</t>
  </si>
  <si>
    <t>Sum of Revenue</t>
  </si>
  <si>
    <t>Revenue</t>
  </si>
  <si>
    <t>Sum of Base Price (USD)</t>
  </si>
  <si>
    <t>Row Labels</t>
  </si>
  <si>
    <t>Grand Total</t>
  </si>
  <si>
    <t>CY</t>
  </si>
  <si>
    <t>PY</t>
  </si>
  <si>
    <t>YOY</t>
  </si>
  <si>
    <t xml:space="preserve"> </t>
  </si>
  <si>
    <t>Row Label</t>
  </si>
  <si>
    <t xml:space="preserve"> Row Label</t>
  </si>
  <si>
    <t>sum of sales volume</t>
  </si>
  <si>
    <t>sum of revenue</t>
  </si>
  <si>
    <t>KEY PERFORMANCE INDICATOR</t>
  </si>
  <si>
    <t xml:space="preserve"> Aventador</t>
  </si>
  <si>
    <r>
      <t>Revenue volatility</t>
    </r>
    <r>
      <rPr>
        <sz val="10"/>
        <color rgb="FF000000"/>
        <rFont val="Arial"/>
        <family val="2"/>
        <scheme val="minor"/>
      </rPr>
      <t>: Peaks in 2020 and 2024, but a decline in 2025.</t>
    </r>
  </si>
  <si>
    <r>
      <t>Regional imbalance</t>
    </r>
    <r>
      <rPr>
        <sz val="10"/>
        <color rgb="FF000000"/>
        <rFont val="Arial"/>
        <family val="2"/>
        <scheme val="minor"/>
      </rPr>
      <t>: Americas lead revenue, but APAC lags behind despite being a high-growth luxury market.</t>
    </r>
  </si>
  <si>
    <r>
      <t>Color skew</t>
    </r>
    <r>
      <rPr>
        <sz val="10"/>
        <color rgb="FF000000"/>
        <rFont val="Arial"/>
        <family val="2"/>
        <scheme val="minor"/>
      </rPr>
      <t>: Black and white dominate sales, suggesting limited success in promoting diverse color options.</t>
    </r>
  </si>
  <si>
    <t>CAR SALES ANALYSIS DASHBOARD FINDINDS</t>
  </si>
  <si>
    <t xml:space="preserve"> Problem Statement</t>
  </si>
  <si>
    <t>Insight</t>
  </si>
  <si>
    <t>Over reliance on few models or markets can expose the brand to economic downturns and change in customer taste.</t>
  </si>
  <si>
    <r>
      <t>Model dependency</t>
    </r>
    <r>
      <rPr>
        <sz val="10"/>
        <color rgb="FF000000"/>
        <rFont val="Arial"/>
        <family val="2"/>
        <scheme val="minor"/>
      </rPr>
      <t>: Urus, Huracán and Uus SE dominate revenue, creating risk if demand shifts.</t>
    </r>
  </si>
  <si>
    <t xml:space="preserve"> Overview: </t>
  </si>
  <si>
    <t>In the luxury aumotive industry, qaulity sustained growth depends on divasification, be it product portfolio or regional penetration.</t>
  </si>
  <si>
    <r>
      <rPr>
        <b/>
        <sz val="10"/>
        <color rgb="FF000000"/>
        <rFont val="Arial"/>
        <family val="2"/>
        <scheme val="minor"/>
      </rPr>
      <t>1</t>
    </r>
    <r>
      <rPr>
        <sz val="10"/>
        <color rgb="FF000000"/>
        <rFont val="Arial"/>
        <family val="2"/>
        <scheme val="minor"/>
      </rPr>
      <t>.  Expand hybrid/electric offerings to align with global sustainability trends.</t>
    </r>
  </si>
  <si>
    <r>
      <rPr>
        <b/>
        <sz val="10"/>
        <color rgb="FF000000"/>
        <rFont val="Arial"/>
        <family val="2"/>
        <scheme val="minor"/>
      </rPr>
      <t>2</t>
    </r>
    <r>
      <rPr>
        <sz val="10"/>
        <color rgb="FF000000"/>
        <rFont val="Arial"/>
        <family val="2"/>
        <scheme val="minor"/>
      </rPr>
      <t>.  Strengthen APAC presence through targeted campaigns, partnerships, and exclusive launches.</t>
    </r>
  </si>
  <si>
    <t xml:space="preserve">    Tailor offerings to regional preferences (e.g., colors, limited editions).</t>
  </si>
  <si>
    <r>
      <rPr>
        <b/>
        <sz val="10"/>
        <color rgb="FF000000"/>
        <rFont val="Arial"/>
        <family val="2"/>
        <scheme val="minor"/>
      </rPr>
      <t>3</t>
    </r>
    <r>
      <rPr>
        <sz val="10"/>
        <color rgb="FF000000"/>
        <rFont val="Arial"/>
        <family val="2"/>
        <scheme val="minor"/>
      </rPr>
      <t>.   Promote other colours like, Green,Grey and Blue via special editions to diversify demand.</t>
    </r>
  </si>
  <si>
    <r>
      <t xml:space="preserve">     Invest in marketing for underperforming models (e.g Hur</t>
    </r>
    <r>
      <rPr>
        <sz val="11"/>
        <color rgb="FF000000"/>
        <rFont val="Calibri"/>
        <family val="2"/>
      </rPr>
      <t xml:space="preserve">ꞻcan Temerario, Aventador </t>
    </r>
    <r>
      <rPr>
        <sz val="10"/>
        <color rgb="FF000000"/>
        <rFont val="Arial"/>
        <family val="2"/>
        <scheme val="minor"/>
      </rPr>
      <t>Revuelto</t>
    </r>
    <r>
      <rPr>
        <sz val="11"/>
        <color rgb="FF000000"/>
        <rFont val="Arial"/>
        <family val="2"/>
        <scheme val="minor"/>
      </rPr>
      <t>r</t>
    </r>
    <r>
      <rPr>
        <sz val="10"/>
        <color rgb="FF000000"/>
        <rFont val="Arial"/>
        <family val="2"/>
        <scheme val="minor"/>
      </rPr>
      <t>) to balance portfolio reliance.</t>
    </r>
  </si>
  <si>
    <r>
      <t>Performance by vehicle model</t>
    </r>
    <r>
      <rPr>
        <sz val="10"/>
        <color rgb="FF000000"/>
        <rFont val="Arial"/>
        <family val="2"/>
        <scheme val="minor"/>
      </rPr>
      <t xml:space="preserve"> (Urus, Huracán, Aventador, Revuelto, Hurac</t>
    </r>
    <r>
      <rPr>
        <sz val="10"/>
        <color rgb="FF000000"/>
        <rFont val="Calibri"/>
        <family val="2"/>
      </rPr>
      <t>ꞻ</t>
    </r>
    <r>
      <rPr>
        <sz val="10"/>
        <color rgb="FF000000"/>
        <rFont val="Arial"/>
        <family val="2"/>
      </rPr>
      <t>n</t>
    </r>
    <r>
      <rPr>
        <sz val="10"/>
        <color rgb="FF000000"/>
        <rFont val="Arial"/>
        <family val="2"/>
        <scheme val="minor"/>
      </rPr>
      <t xml:space="preserve"> Temerario and Urus SE).</t>
    </r>
  </si>
  <si>
    <r>
      <t>Customer preferences by color Ranges from</t>
    </r>
    <r>
      <rPr>
        <sz val="10"/>
        <color rgb="FF000000"/>
        <rFont val="Arial"/>
        <family val="2"/>
        <scheme val="minor"/>
      </rPr>
      <t xml:space="preserve"> (Black,White,Orange, Yello, Red, Silver, Blue, Grey and Green)</t>
    </r>
    <r>
      <rPr>
        <b/>
        <sz val="10"/>
        <color rgb="FF000000"/>
        <rFont val="Arial"/>
        <family val="2"/>
        <scheme val="minor"/>
      </rPr>
      <t>.</t>
    </r>
  </si>
  <si>
    <r>
      <t>Fuel type segmentation</t>
    </r>
    <r>
      <rPr>
        <sz val="10"/>
        <color rgb="FF000000"/>
        <rFont val="Arial"/>
        <family val="2"/>
        <scheme val="minor"/>
      </rPr>
      <t xml:space="preserve"> (Gasoline and Hybrid)</t>
    </r>
    <r>
      <rPr>
        <b/>
        <sz val="10"/>
        <color rgb="FF000000"/>
        <rFont val="Arial"/>
        <family val="2"/>
        <scheme val="minor"/>
      </rPr>
      <t>.</t>
    </r>
  </si>
  <si>
    <r>
      <t>Sales volume &amp; revenue trends</t>
    </r>
    <r>
      <rPr>
        <sz val="10"/>
        <color rgb="FF000000"/>
        <rFont val="Arial"/>
        <family val="2"/>
        <scheme val="minor"/>
      </rPr>
      <t xml:space="preserve"> (2020–2025)</t>
    </r>
    <r>
      <rPr>
        <b/>
        <sz val="10"/>
        <color rgb="FF000000"/>
        <rFont val="Arial"/>
        <family val="2"/>
        <scheme val="minor"/>
      </rPr>
      <t>.</t>
    </r>
  </si>
  <si>
    <t>Recommendations:</t>
  </si>
  <si>
    <t>There is a decline sales growth (24% decrease in volume, 9% decrease in revenue compared to last year), Lamborghini faces severe challenges in sales growth.</t>
  </si>
  <si>
    <t>This dataset captures Lamborghini’s global sales performance across multiple dimensions.</t>
  </si>
  <si>
    <r>
      <t>It provides both</t>
    </r>
    <r>
      <rPr>
        <b/>
        <sz val="10"/>
        <color rgb="FF000000"/>
        <rFont val="Arial"/>
        <family val="2"/>
        <scheme val="minor"/>
      </rPr>
      <t xml:space="preserve"> </t>
    </r>
    <r>
      <rPr>
        <sz val="10"/>
        <color rgb="FF000000"/>
        <rFont val="Arial"/>
        <family val="2"/>
        <scheme val="minor"/>
      </rPr>
      <t>historical trends and</t>
    </r>
    <r>
      <rPr>
        <b/>
        <sz val="10"/>
        <color rgb="FF000000"/>
        <rFont val="Arial"/>
        <family val="2"/>
        <scheme val="minor"/>
      </rPr>
      <t xml:space="preserve"> </t>
    </r>
    <r>
      <rPr>
        <sz val="10"/>
        <color rgb="FF000000"/>
        <rFont val="Arial"/>
        <family val="2"/>
        <scheme val="minor"/>
      </rPr>
      <t>current performance metrics, making it useful for strategic decision-making in luxury automotive sales.</t>
    </r>
  </si>
  <si>
    <r>
      <t>Regional revenue distribution</t>
    </r>
    <r>
      <rPr>
        <sz val="10"/>
        <color rgb="FF000000"/>
        <rFont val="Arial"/>
        <family val="2"/>
        <scheme val="minor"/>
      </rPr>
      <t xml:space="preserve"> (AMERICA, EMEA and APAC).</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</si>
</sst>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0.00,,,&quot;B&quot;"/>
  </numFmts>
  <fonts count="11" x14ac:knownFonts="1">
    <font>
      <sz val="10"/>
      <color rgb="FF000000"/>
      <name val="Arial"/>
      <scheme val="minor"/>
    </font>
    <font>
      <sz val="10"/>
      <color theme="1"/>
      <name val="Arial"/>
      <scheme val="minor"/>
    </font>
    <font>
      <sz val="10"/>
      <color rgb="FF000000"/>
      <name val="Arial"/>
      <scheme val="minor"/>
    </font>
    <font>
      <b/>
      <sz val="12"/>
      <color rgb="FFFFFF00"/>
      <name val="Arial"/>
      <family val="2"/>
      <scheme val="minor"/>
    </font>
    <font>
      <sz val="11"/>
      <color rgb="FF000000"/>
      <name val="Arial"/>
      <family val="2"/>
      <scheme val="minor"/>
    </font>
    <font>
      <sz val="10"/>
      <color rgb="FF000000"/>
      <name val="Arial"/>
      <family val="2"/>
      <scheme val="minor"/>
    </font>
    <font>
      <b/>
      <sz val="10"/>
      <color rgb="FF000000"/>
      <name val="Arial"/>
      <family val="2"/>
      <scheme val="minor"/>
    </font>
    <font>
      <b/>
      <sz val="12"/>
      <color rgb="FF000000"/>
      <name val="Arial"/>
      <family val="2"/>
      <scheme val="minor"/>
    </font>
    <font>
      <sz val="10"/>
      <color rgb="FF000000"/>
      <name val="Calibri"/>
      <family val="2"/>
    </font>
    <font>
      <sz val="10"/>
      <color rgb="FF000000"/>
      <name val="Arial"/>
      <family val="2"/>
    </font>
    <font>
      <sz val="11"/>
      <color rgb="FF000000"/>
      <name val="Calibri"/>
      <family val="2"/>
    </font>
  </fonts>
  <fills count="4">
    <fill>
      <patternFill patternType="none"/>
    </fill>
    <fill>
      <patternFill patternType="gray125"/>
    </fill>
    <fill>
      <patternFill patternType="solid">
        <fgColor rgb="FFFF0000"/>
        <bgColor indexed="64"/>
      </patternFill>
    </fill>
    <fill>
      <patternFill patternType="solid">
        <fgColor theme="8"/>
        <bgColor indexed="64"/>
      </patternFill>
    </fill>
  </fills>
  <borders count="1">
    <border>
      <left/>
      <right/>
      <top/>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22">
    <xf numFmtId="0" fontId="0" fillId="0" borderId="0" xfId="0"/>
    <xf numFmtId="0" fontId="1" fillId="0" borderId="0" xfId="0" applyFont="1"/>
    <xf numFmtId="14" fontId="1" fillId="0" borderId="0" xfId="0" applyNumberFormat="1" applyFont="1"/>
    <xf numFmtId="0" fontId="0" fillId="0" borderId="0" xfId="0" pivotButton="1"/>
    <xf numFmtId="43" fontId="0" fillId="0" borderId="0" xfId="0" applyNumberFormat="1"/>
    <xf numFmtId="14" fontId="0" fillId="0" borderId="0" xfId="0" applyNumberFormat="1"/>
    <xf numFmtId="0" fontId="0" fillId="0" borderId="0" xfId="0" applyAlignment="1">
      <alignment horizontal="left"/>
    </xf>
    <xf numFmtId="43" fontId="0" fillId="0" borderId="0" xfId="1" applyFont="1"/>
    <xf numFmtId="9" fontId="0" fillId="0" borderId="0" xfId="2" applyFont="1"/>
    <xf numFmtId="164" fontId="0" fillId="0" borderId="0" xfId="0" applyNumberFormat="1"/>
    <xf numFmtId="43" fontId="0" fillId="0" borderId="0" xfId="0" pivotButton="1" applyNumberFormat="1"/>
    <xf numFmtId="43" fontId="0" fillId="0" borderId="0" xfId="0" applyNumberFormat="1" applyAlignment="1">
      <alignment horizontal="left"/>
    </xf>
    <xf numFmtId="0" fontId="3" fillId="3" borderId="0" xfId="0" applyFont="1" applyFill="1"/>
    <xf numFmtId="0" fontId="3" fillId="2" borderId="0" xfId="0" applyFont="1" applyFill="1" applyAlignment="1">
      <alignment horizontal="center"/>
    </xf>
    <xf numFmtId="0" fontId="4" fillId="0" borderId="0" xfId="0" applyFont="1"/>
    <xf numFmtId="0" fontId="5" fillId="0" borderId="0" xfId="0" applyFont="1"/>
    <xf numFmtId="0" fontId="0" fillId="0" borderId="0" xfId="0" applyAlignment="1">
      <alignment horizontal="left" vertical="center" indent="1"/>
    </xf>
    <xf numFmtId="0" fontId="6" fillId="0" borderId="0" xfId="0" applyFont="1"/>
    <xf numFmtId="0" fontId="6" fillId="0" borderId="0" xfId="0" applyFont="1" applyAlignment="1">
      <alignment horizontal="left" vertical="center" indent="1"/>
    </xf>
    <xf numFmtId="0" fontId="5" fillId="0" borderId="0" xfId="0" applyFont="1" applyAlignment="1">
      <alignment horizontal="left" vertical="center" indent="2"/>
    </xf>
    <xf numFmtId="0" fontId="7" fillId="0" borderId="0" xfId="0" applyFont="1"/>
    <xf numFmtId="0" fontId="6" fillId="0" borderId="0" xfId="0" applyFont="1" applyAlignment="1">
      <alignment vertical="center"/>
    </xf>
  </cellXfs>
  <cellStyles count="3">
    <cellStyle name="Comma" xfId="1" builtinId="3"/>
    <cellStyle name="Normal" xfId="0" builtinId="0"/>
    <cellStyle name="Percent" xfId="2" builtinId="5"/>
  </cellStyles>
  <dxfs count="26">
    <dxf>
      <font>
        <b val="0"/>
        <i val="0"/>
        <strike val="0"/>
        <condense val="0"/>
        <extend val="0"/>
        <outline val="0"/>
        <shadow val="0"/>
        <u val="none"/>
        <vertAlign val="baseline"/>
        <sz val="10"/>
        <color theme="1"/>
        <name val="Arial"/>
        <scheme val="minor"/>
      </font>
    </dxf>
    <dxf>
      <numFmt numFmtId="35" formatCode="_(* #,##0.00_);_(* \(#,##0.00\);_(* &quot;-&quot;??_);_(@_)"/>
    </dxf>
    <dxf>
      <numFmt numFmtId="164" formatCode="0.00,,,&quot;B&quot;"/>
    </dxf>
    <dxf>
      <numFmt numFmtId="164" formatCode="0.00,,,&quot;B&quot;"/>
    </dxf>
    <dxf>
      <numFmt numFmtId="35" formatCode="_(* #,##0.00_);_(* \(#,##0.00\);_(* &quot;-&quot;??_);_(@_)"/>
    </dxf>
    <dxf>
      <numFmt numFmtId="35" formatCode="_(* #,##0.00_);_(* \(#,##0.00\);_(* &quot;-&quot;??_);_(@_)"/>
    </dxf>
    <dxf>
      <numFmt numFmtId="164" formatCode="0.00,,,&quot;B&quot;"/>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4" formatCode="0.00,,,&quot;B&quot;"/>
    </dxf>
    <dxf>
      <numFmt numFmtId="164" formatCode="0.00,,,&quot;B&quot;"/>
    </dxf>
    <dxf>
      <numFmt numFmtId="35" formatCode="_(* #,##0.00_);_(* \(#,##0.00\);_(* &quot;-&quot;??_);_(@_)"/>
    </dxf>
    <dxf>
      <numFmt numFmtId="35" formatCode="_(* #,##0.00_);_(* \(#,##0.00\);_(* &quot;-&quot;??_);_(@_)"/>
    </dxf>
    <dxf>
      <numFmt numFmtId="164" formatCode="0.00,,,&quot;B&quot;"/>
    </dxf>
    <dxf>
      <numFmt numFmtId="19" formatCode="m/d/yyyy"/>
    </dxf>
    <dxf>
      <numFmt numFmtId="19" formatCode="m/d/yyyy"/>
    </dxf>
    <dxf>
      <numFmt numFmtId="19" formatCode="m/d/yyyy"/>
    </dxf>
    <dxf>
      <font>
        <color theme="0"/>
      </font>
      <fill>
        <patternFill>
          <bgColor theme="1"/>
        </patternFill>
      </fill>
    </dxf>
    <dxf>
      <fill>
        <patternFill>
          <bgColor theme="1" tint="0.24994659260841701"/>
        </patternFill>
      </fill>
    </dxf>
  </dxfs>
  <tableStyles count="1" defaultTableStyle="TableStyleMedium2" defaultPivotStyle="PivotStyleLight16">
    <tableStyle name="Slicer Style 1" pivot="0" table="0" count="3" xr9:uid="{A0817C8C-8322-495C-AA7F-BB2B33DA03A6}">
      <tableStyleElement type="wholeTable" dxfId="25"/>
      <tableStyleElement type="headerRow" dxfId="24"/>
    </tableStyle>
  </tableStyles>
  <colors>
    <mruColors>
      <color rgb="FF001219"/>
      <color rgb="FF8AC926"/>
    </mruColors>
  </colors>
  <extLst>
    <ext xmlns:x14="http://schemas.microsoft.com/office/spreadsheetml/2009/9/main" uri="{46F421CA-312F-682f-3DD2-61675219B42D}">
      <x14:dxfs count="1">
        <dxf>
          <font>
            <color theme="0"/>
          </font>
          <fill>
            <patternFill>
              <bgColor theme="5"/>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23" Type="http://schemas.microsoft.com/office/2017/10/relationships/person" Target="persons/perso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[lamborghini_sales_2020_2025  JULIET CHIAMAKA (Recovered).xlsx]CAR SALES!PivotTable13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MODELS</a:t>
            </a:r>
            <a:r>
              <a:rPr lang="en-US" baseline="0"/>
              <a:t> BY SALES REVENUE</a:t>
            </a:r>
            <a:endParaRPr lang="en-US"/>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121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'CAR SALES'!$H$1</c:f>
              <c:strCache>
                <c:ptCount val="1"/>
                <c:pt idx="0">
                  <c:v>Total</c:v>
                </c:pt>
              </c:strCache>
            </c:strRef>
          </c:tx>
          <c:spPr>
            <a:solidFill>
              <a:srgbClr val="00121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'CAR SALES'!$G$2:$G$8</c:f>
              <c:strCache>
                <c:ptCount val="6"/>
                <c:pt idx="0">
                  <c:v>Urus</c:v>
                </c:pt>
                <c:pt idx="1">
                  <c:v>Huracán</c:v>
                </c:pt>
                <c:pt idx="2">
                  <c:v>Urus SE</c:v>
                </c:pt>
                <c:pt idx="3">
                  <c:v>Revuelto</c:v>
                </c:pt>
                <c:pt idx="4">
                  <c:v>Aventador</c:v>
                </c:pt>
                <c:pt idx="5">
                  <c:v>Huracán (Temerario)</c:v>
                </c:pt>
              </c:strCache>
            </c:strRef>
          </c:cat>
          <c:val>
            <c:numRef>
              <c:f>'CAR SALES'!$H$2:$H$8</c:f>
              <c:numCache>
                <c:formatCode>0.00,,,"B"</c:formatCode>
                <c:ptCount val="6"/>
                <c:pt idx="0">
                  <c:v>13911965000</c:v>
                </c:pt>
                <c:pt idx="1">
                  <c:v>13352060000</c:v>
                </c:pt>
                <c:pt idx="2">
                  <c:v>8618850000</c:v>
                </c:pt>
                <c:pt idx="3">
                  <c:v>4827000000</c:v>
                </c:pt>
                <c:pt idx="4">
                  <c:v>3380955000</c:v>
                </c:pt>
                <c:pt idx="5">
                  <c:v>1482750000</c:v>
                </c:pt>
              </c:numCache>
            </c:numRef>
          </c:val>
          <c:extLst>
            <c:ext xmlns:c16="http://schemas.microsoft.com/office/drawing/2014/chart" uri="{C3380CC4-5D6E-409C-BE32-E72D297353CC}">
              <c16:uniqueId val="{00000000-68B1-4841-9BA1-2616D44068A8}"/>
            </c:ext>
          </c:extLst>
        </c:ser>
        <c:dLbls>
          <c:dLblPos val="outEnd"/>
          <c:showLegendKey val="0"/>
          <c:showVal val="1"/>
          <c:showCatName val="0"/>
          <c:showSerName val="0"/>
          <c:showPercent val="0"/>
          <c:showBubbleSize val="0"/>
        </c:dLbls>
        <c:gapWidth val="182"/>
        <c:axId val="97400160"/>
        <c:axId val="97391520"/>
      </c:barChart>
      <c:catAx>
        <c:axId val="97400160"/>
        <c:scaling>
          <c:orientation val="minMax"/>
        </c:scaling>
        <c:delete val="0"/>
        <c:axPos val="l"/>
        <c:numFmt formatCode="General" sourceLinked="1"/>
        <c:majorTickMark val="none"/>
        <c:minorTickMark val="none"/>
        <c:tickLblPos val="nextTo"/>
        <c:spPr>
          <a:solidFill>
            <a:schemeClr val="bg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391520"/>
        <c:crosses val="autoZero"/>
        <c:auto val="1"/>
        <c:lblAlgn val="ctr"/>
        <c:lblOffset val="100"/>
        <c:noMultiLvlLbl val="0"/>
      </c:catAx>
      <c:valAx>
        <c:axId val="97391520"/>
        <c:scaling>
          <c:orientation val="minMax"/>
        </c:scaling>
        <c:delete val="0"/>
        <c:axPos val="b"/>
        <c:numFmt formatCode="0.00,,,&quot;B&quot;"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400160"/>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121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[lamborghini_sales_2020_2025  JULIET CHIAMAKA (Recovered).xlsx]CAR SALES!PivotTable31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MODELS</a:t>
            </a:r>
            <a:r>
              <a:rPr lang="en-US" baseline="0"/>
              <a:t> BY SALES VOLUME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81977252843394"/>
          <c:y val="0.23092373869932925"/>
          <c:w val="0.83318022747156606"/>
          <c:h val="0.50532844852726744"/>
        </c:manualLayout>
      </c:layout>
      <c:barChart>
        <c:barDir val="col"/>
        <c:grouping val="clustered"/>
        <c:varyColors val="0"/>
        <c:ser>
          <c:idx val="0"/>
          <c:order val="0"/>
          <c:tx>
            <c:strRef>
              <c:f>'CAR SALES'!$Y$1</c:f>
              <c:strCache>
                <c:ptCount val="1"/>
                <c:pt idx="0">
                  <c:v>Total</c:v>
                </c:pt>
              </c:strCache>
            </c:strRef>
          </c:tx>
          <c:spPr>
            <a:solidFill>
              <a:schemeClr val="accent1"/>
            </a:solidFill>
            <a:ln>
              <a:noFill/>
            </a:ln>
            <a:effectLst/>
          </c:spPr>
          <c:invertIfNegative val="0"/>
          <c:dPt>
            <c:idx val="2"/>
            <c:invertIfNegative val="0"/>
            <c:bubble3D val="0"/>
            <c:extLst>
              <c:ext xmlns:c16="http://schemas.microsoft.com/office/drawing/2014/chart" uri="{C3380CC4-5D6E-409C-BE32-E72D297353CC}">
                <c16:uniqueId val="{00000002-96A2-418F-91C1-D70FA2A0D831}"/>
              </c:ext>
            </c:extLst>
          </c:dPt>
          <c:dLbls>
            <c:dLbl>
              <c:idx val="2"/>
              <c:delete val="1"/>
              <c:extLst>
                <c:ext xmlns:c15="http://schemas.microsoft.com/office/drawing/2012/chart" uri="{CE6537A1-D6FC-4f65-9D91-7224C49458BB}"/>
                <c:ext xmlns:c16="http://schemas.microsoft.com/office/drawing/2014/chart" uri="{C3380CC4-5D6E-409C-BE32-E72D297353CC}">
                  <c16:uniqueId val="{00000002-96A2-418F-91C1-D70FA2A0D83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'CAR SALES'!$X$2:$X$8</c:f>
              <c:strCache>
                <c:ptCount val="6"/>
                <c:pt idx="0">
                  <c:v>2020</c:v>
                </c:pt>
                <c:pt idx="1">
                  <c:v>2021</c:v>
                </c:pt>
                <c:pt idx="2">
                  <c:v>2022</c:v>
                </c:pt>
                <c:pt idx="3">
                  <c:v>2023</c:v>
                </c:pt>
                <c:pt idx="4">
                  <c:v>2024</c:v>
                </c:pt>
                <c:pt idx="5">
                  <c:v>2025</c:v>
                </c:pt>
              </c:strCache>
            </c:strRef>
          </c:cat>
          <c:val>
            <c:numRef>
              <c:f>'CAR SALES'!$Y$2:$Y$8</c:f>
              <c:numCache>
                <c:formatCode>_(* #,##0.00_);_(* \(#,##0.00\);_(* "-"??_);_(@_)</c:formatCode>
                <c:ptCount val="6"/>
                <c:pt idx="0">
                  <c:v>29550</c:v>
                </c:pt>
                <c:pt idx="1">
                  <c:v>21925</c:v>
                </c:pt>
                <c:pt idx="2">
                  <c:v>24243</c:v>
                </c:pt>
                <c:pt idx="3">
                  <c:v>25838</c:v>
                </c:pt>
                <c:pt idx="4">
                  <c:v>27918</c:v>
                </c:pt>
                <c:pt idx="5">
                  <c:v>21200</c:v>
                </c:pt>
              </c:numCache>
            </c:numRef>
          </c:val>
          <c:extLst>
            <c:ext xmlns:c16="http://schemas.microsoft.com/office/drawing/2014/chart" uri="{C3380CC4-5D6E-409C-BE32-E72D297353CC}">
              <c16:uniqueId val="{00000000-96A2-418F-91C1-D70FA2A0D831}"/>
            </c:ext>
          </c:extLst>
        </c:ser>
        <c:dLbls>
          <c:dLblPos val="outEnd"/>
          <c:showLegendKey val="0"/>
          <c:showVal val="1"/>
          <c:showCatName val="0"/>
          <c:showSerName val="0"/>
          <c:showPercent val="0"/>
          <c:showBubbleSize val="0"/>
        </c:dLbls>
        <c:gapWidth val="219"/>
        <c:overlap val="-27"/>
        <c:axId val="1997627408"/>
        <c:axId val="1997627888"/>
      </c:barChart>
      <c:catAx>
        <c:axId val="1997627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627888"/>
        <c:crosses val="autoZero"/>
        <c:auto val="1"/>
        <c:lblAlgn val="ctr"/>
        <c:lblOffset val="100"/>
        <c:noMultiLvlLbl val="0"/>
      </c:catAx>
      <c:valAx>
        <c:axId val="1997627888"/>
        <c:scaling>
          <c:orientation val="minMax"/>
        </c:scaling>
        <c:delete val="1"/>
        <c:axPos val="l"/>
        <c:numFmt formatCode="_(* #,##0.00_);_(* \(#,##0.00\);_(* &quot;-&quot;??_);_(@_)" sourceLinked="1"/>
        <c:majorTickMark val="none"/>
        <c:minorTickMark val="none"/>
        <c:tickLblPos val="nextTo"/>
        <c:crossAx val="19976274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[lamborghini_sales_2020_2025  JULIET CHIAMAKA (Recovered).xlsx]CAR SALES!PivotTable29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'CAR SALES'!$S$1</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'CAR SALES'!$R$2:$R$8</c:f>
              <c:strCache>
                <c:ptCount val="6"/>
                <c:pt idx="0">
                  <c:v>2020</c:v>
                </c:pt>
                <c:pt idx="1">
                  <c:v>2021</c:v>
                </c:pt>
                <c:pt idx="2">
                  <c:v>2022</c:v>
                </c:pt>
                <c:pt idx="3">
                  <c:v>2023</c:v>
                </c:pt>
                <c:pt idx="4">
                  <c:v>2024</c:v>
                </c:pt>
                <c:pt idx="5">
                  <c:v>2025</c:v>
                </c:pt>
              </c:strCache>
            </c:strRef>
          </c:cat>
          <c:val>
            <c:numRef>
              <c:f>'CAR SALES'!$S$2:$S$8</c:f>
              <c:numCache>
                <c:formatCode>0.00,,,"B"</c:formatCode>
                <c:ptCount val="6"/>
                <c:pt idx="0">
                  <c:v>7871000000</c:v>
                </c:pt>
                <c:pt idx="1">
                  <c:v>6156105000</c:v>
                </c:pt>
                <c:pt idx="2">
                  <c:v>6855200000</c:v>
                </c:pt>
                <c:pt idx="3">
                  <c:v>6959675000</c:v>
                </c:pt>
                <c:pt idx="4">
                  <c:v>9276100000</c:v>
                </c:pt>
                <c:pt idx="5">
                  <c:v>8455500000</c:v>
                </c:pt>
              </c:numCache>
            </c:numRef>
          </c:val>
          <c:smooth val="0"/>
          <c:extLst>
            <c:ext xmlns:c16="http://schemas.microsoft.com/office/drawing/2014/chart" uri="{C3380CC4-5D6E-409C-BE32-E72D297353CC}">
              <c16:uniqueId val="{00000000-1958-4945-885F-452BBF31554A}"/>
            </c:ext>
          </c:extLst>
        </c:ser>
        <c:dLbls>
          <c:dLblPos val="t"/>
          <c:showLegendKey val="0"/>
          <c:showVal val="1"/>
          <c:showCatName val="0"/>
          <c:showSerName val="0"/>
          <c:showPercent val="0"/>
          <c:showBubbleSize val="0"/>
        </c:dLbls>
        <c:smooth val="0"/>
        <c:axId val="1298310623"/>
        <c:axId val="1298324063"/>
      </c:lineChart>
      <c:catAx>
        <c:axId val="1298310623"/>
        <c:scaling>
          <c:orientation val="minMax"/>
        </c:scaling>
        <c:delete val="1"/>
        <c:axPos val="b"/>
        <c:numFmt formatCode="General" sourceLinked="1"/>
        <c:majorTickMark val="none"/>
        <c:minorTickMark val="none"/>
        <c:tickLblPos val="nextTo"/>
        <c:crossAx val="1298324063"/>
        <c:crosses val="autoZero"/>
        <c:auto val="1"/>
        <c:lblAlgn val="ctr"/>
        <c:lblOffset val="100"/>
        <c:noMultiLvlLbl val="0"/>
      </c:catAx>
      <c:valAx>
        <c:axId val="1298324063"/>
        <c:scaling>
          <c:orientation val="minMax"/>
        </c:scaling>
        <c:delete val="1"/>
        <c:axPos val="l"/>
        <c:numFmt formatCode="0.00,,,&quot;B&quot;" sourceLinked="1"/>
        <c:majorTickMark val="none"/>
        <c:minorTickMark val="none"/>
        <c:tickLblPos val="nextTo"/>
        <c:crossAx val="129831062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[lamborghini_sales_2020_2025  JULIET CHIAMAKA (Recovered).xlsx]CAR SALES!PivotTable2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DIFFERENT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16621494493886"/>
          <c:y val="0.23092373869932925"/>
          <c:w val="0.8339489942342615"/>
          <c:h val="0.50532844852726744"/>
        </c:manualLayout>
      </c:layout>
      <c:barChart>
        <c:barDir val="col"/>
        <c:grouping val="clustered"/>
        <c:varyColors val="0"/>
        <c:ser>
          <c:idx val="0"/>
          <c:order val="0"/>
          <c:tx>
            <c:strRef>
              <c:f>'CAR SALES'!$M$15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'CAR SALES'!$L$16:$L$19</c:f>
              <c:strCache>
                <c:ptCount val="3"/>
                <c:pt idx="0">
                  <c:v>Americas</c:v>
                </c:pt>
                <c:pt idx="1">
                  <c:v>EMEA</c:v>
                </c:pt>
                <c:pt idx="2">
                  <c:v>APAC</c:v>
                </c:pt>
              </c:strCache>
            </c:strRef>
          </c:cat>
          <c:val>
            <c:numRef>
              <c:f>'CAR SALES'!$M$16:$M$19</c:f>
              <c:numCache>
                <c:formatCode>0.00,,,"B"</c:formatCode>
                <c:ptCount val="3"/>
                <c:pt idx="0">
                  <c:v>17926970000</c:v>
                </c:pt>
                <c:pt idx="1">
                  <c:v>16611655000</c:v>
                </c:pt>
                <c:pt idx="2">
                  <c:v>11034955000</c:v>
                </c:pt>
              </c:numCache>
            </c:numRef>
          </c:val>
          <c:extLst>
            <c:ext xmlns:c16="http://schemas.microsoft.com/office/drawing/2014/chart" uri="{C3380CC4-5D6E-409C-BE32-E72D297353CC}">
              <c16:uniqueId val="{00000000-F71E-443A-811F-8A7651493A4B}"/>
            </c:ext>
          </c:extLst>
        </c:ser>
        <c:dLbls>
          <c:dLblPos val="outEnd"/>
          <c:showLegendKey val="0"/>
          <c:showVal val="1"/>
          <c:showCatName val="0"/>
          <c:showSerName val="0"/>
          <c:showPercent val="0"/>
          <c:showBubbleSize val="0"/>
        </c:dLbls>
        <c:gapWidth val="219"/>
        <c:overlap val="-27"/>
        <c:axId val="1079879856"/>
        <c:axId val="1079871696"/>
      </c:barChart>
      <c:catAx>
        <c:axId val="1079879856"/>
        <c:scaling>
          <c:orientation val="minMax"/>
        </c:scaling>
        <c:delete val="1"/>
        <c:axPos val="b"/>
        <c:numFmt formatCode="General" sourceLinked="1"/>
        <c:majorTickMark val="none"/>
        <c:minorTickMark val="none"/>
        <c:tickLblPos val="nextTo"/>
        <c:crossAx val="1079871696"/>
        <c:crosses val="autoZero"/>
        <c:auto val="1"/>
        <c:lblAlgn val="ctr"/>
        <c:lblOffset val="100"/>
        <c:noMultiLvlLbl val="0"/>
      </c:catAx>
      <c:valAx>
        <c:axId val="1079871696"/>
        <c:scaling>
          <c:orientation val="minMax"/>
        </c:scaling>
        <c:delete val="1"/>
        <c:axPos val="l"/>
        <c:numFmt formatCode="0.00,,,&quot;B&quot;" sourceLinked="1"/>
        <c:majorTickMark val="none"/>
        <c:minorTickMark val="none"/>
        <c:tickLblPos val="nextTo"/>
        <c:crossAx val="10798798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[lamborghini_sales_2020_2025  JULIET CHIAMAKA (Recovered).xlsx]CAR SALES!PivotTable21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VOLUME BY MODEL COLOUR</a:t>
            </a:r>
            <a:endParaRPr lang="en-US"/>
          </a:p>
        </c:rich>
      </c:tx>
      <c:layout>
        <c:manualLayout>
          <c:xMode val="edge"/>
          <c:yMode val="edge"/>
          <c:x val="0.51400417720699976"/>
          <c:y val="0.112451592405911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796711889495751"/>
          <c:y val="0.23066315183884462"/>
          <c:w val="0.6478655529552122"/>
          <c:h val="0.70826814587107911"/>
        </c:manualLayout>
      </c:layout>
      <c:barChart>
        <c:barDir val="bar"/>
        <c:grouping val="clustered"/>
        <c:varyColors val="0"/>
        <c:ser>
          <c:idx val="0"/>
          <c:order val="0"/>
          <c:tx>
            <c:strRef>
              <c:f>'CAR SALES'!$M$1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'CAR SALES'!$L$2:$L$11</c:f>
              <c:strCache>
                <c:ptCount val="9"/>
                <c:pt idx="0">
                  <c:v>Green</c:v>
                </c:pt>
                <c:pt idx="1">
                  <c:v>Grey</c:v>
                </c:pt>
                <c:pt idx="2">
                  <c:v>Blue</c:v>
                </c:pt>
                <c:pt idx="3">
                  <c:v>Silver</c:v>
                </c:pt>
                <c:pt idx="4">
                  <c:v>Red</c:v>
                </c:pt>
                <c:pt idx="5">
                  <c:v>Yellow</c:v>
                </c:pt>
                <c:pt idx="6">
                  <c:v>Orange</c:v>
                </c:pt>
                <c:pt idx="7">
                  <c:v>White</c:v>
                </c:pt>
                <c:pt idx="8">
                  <c:v>Black</c:v>
                </c:pt>
              </c:strCache>
            </c:strRef>
          </c:cat>
          <c:val>
            <c:numRef>
              <c:f>'CAR SALES'!$M$2:$M$11</c:f>
              <c:numCache>
                <c:formatCode>_(* #,##0.00_);_(* \(#,##0.00\);_(* "-"??_);_(@_)</c:formatCode>
                <c:ptCount val="9"/>
                <c:pt idx="0">
                  <c:v>900</c:v>
                </c:pt>
                <c:pt idx="1">
                  <c:v>1300</c:v>
                </c:pt>
                <c:pt idx="2">
                  <c:v>3206</c:v>
                </c:pt>
                <c:pt idx="3">
                  <c:v>13571</c:v>
                </c:pt>
                <c:pt idx="4">
                  <c:v>17793</c:v>
                </c:pt>
                <c:pt idx="5">
                  <c:v>18261</c:v>
                </c:pt>
                <c:pt idx="6">
                  <c:v>20300</c:v>
                </c:pt>
                <c:pt idx="7">
                  <c:v>28943</c:v>
                </c:pt>
                <c:pt idx="8">
                  <c:v>46400</c:v>
                </c:pt>
              </c:numCache>
            </c:numRef>
          </c:val>
          <c:extLst>
            <c:ext xmlns:c16="http://schemas.microsoft.com/office/drawing/2014/chart" uri="{C3380CC4-5D6E-409C-BE32-E72D297353CC}">
              <c16:uniqueId val="{00000000-60CF-4CD2-AC34-BA3EBF5592FF}"/>
            </c:ext>
          </c:extLst>
        </c:ser>
        <c:dLbls>
          <c:dLblPos val="outEnd"/>
          <c:showLegendKey val="0"/>
          <c:showVal val="1"/>
          <c:showCatName val="0"/>
          <c:showSerName val="0"/>
          <c:showPercent val="0"/>
          <c:showBubbleSize val="0"/>
        </c:dLbls>
        <c:gapWidth val="182"/>
        <c:axId val="1123207520"/>
        <c:axId val="1123205120"/>
      </c:barChart>
      <c:catAx>
        <c:axId val="11232075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3205120"/>
        <c:crosses val="autoZero"/>
        <c:auto val="1"/>
        <c:lblAlgn val="ctr"/>
        <c:lblOffset val="100"/>
        <c:noMultiLvlLbl val="0"/>
      </c:catAx>
      <c:valAx>
        <c:axId val="1123205120"/>
        <c:scaling>
          <c:orientation val="minMax"/>
        </c:scaling>
        <c:delete val="1"/>
        <c:axPos val="b"/>
        <c:numFmt formatCode="_(* #,##0.00_);_(* \(#,##0.00\);_(* &quot;-&quot;??_);_(@_)" sourceLinked="1"/>
        <c:majorTickMark val="out"/>
        <c:minorTickMark val="none"/>
        <c:tickLblPos val="nextTo"/>
        <c:crossAx val="1123207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[lamborghini_sales_2020_2025  JULIET CHIAMAKA (Recovered).xlsx]CAR SALES!PivotTable13</c:name>
    <c:fmtId val="12"/>
  </c:pivotSource>
  <c:chart>
    <c:title>
      <c:tx>
        <c:rich>
          <a:bodyPr rot="0" spcFirstLastPara="1" vertOverflow="ellipsis" vert="horz" wrap="square" anchor="ctr" anchorCtr="1"/>
          <a:lstStyle/>
          <a:p>
            <a:pPr>
              <a:defRPr sz="900" b="0" i="0" u="none" strike="noStrike" kern="1200" spc="0" baseline="0">
                <a:solidFill>
                  <a:schemeClr val="bg1"/>
                </a:solidFill>
                <a:latin typeface="+mn-lt"/>
                <a:ea typeface="+mn-ea"/>
                <a:cs typeface="+mn-cs"/>
              </a:defRPr>
            </a:pPr>
            <a:r>
              <a:rPr lang="en-US" sz="900">
                <a:solidFill>
                  <a:schemeClr val="bg1"/>
                </a:solidFill>
              </a:rPr>
              <a:t>MODELS</a:t>
            </a:r>
            <a:r>
              <a:rPr lang="en-US" sz="900" baseline="0">
                <a:solidFill>
                  <a:schemeClr val="bg1"/>
                </a:solidFill>
              </a:rPr>
              <a:t> BY REVENUE</a:t>
            </a:r>
            <a:endParaRPr lang="en-US" sz="900">
              <a:solidFill>
                <a:schemeClr val="bg1"/>
              </a:solidFill>
            </a:endParaRPr>
          </a:p>
        </c:rich>
      </c:tx>
      <c:overlay val="0"/>
      <c:spPr>
        <a:noFill/>
        <a:ln>
          <a:noFill/>
        </a:ln>
        <a:effectLst/>
      </c:spPr>
      <c:txPr>
        <a:bodyPr rot="0" spcFirstLastPara="1" vertOverflow="ellipsis" vert="horz" wrap="square" anchor="ctr" anchorCtr="1"/>
        <a:lstStyle/>
        <a:p>
          <a:pPr>
            <a:defRPr sz="9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dLbl>
          <c:idx val="0"/>
          <c:layout>
            <c:manualLayout>
              <c:x val="8.8534434481036279E-3"/>
              <c:y val="4.091110595089823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907897694124562"/>
          <c:y val="0.11574521934758154"/>
          <c:w val="0.71053775061498015"/>
          <c:h val="0.76449568803899526"/>
        </c:manualLayout>
      </c:layout>
      <c:barChart>
        <c:barDir val="bar"/>
        <c:grouping val="clustered"/>
        <c:varyColors val="0"/>
        <c:ser>
          <c:idx val="0"/>
          <c:order val="0"/>
          <c:tx>
            <c:strRef>
              <c:f>'CAR SALES'!$H$1</c:f>
              <c:strCache>
                <c:ptCount val="1"/>
                <c:pt idx="0">
                  <c:v>Total</c:v>
                </c:pt>
              </c:strCache>
            </c:strRef>
          </c:tx>
          <c:spPr>
            <a:solidFill>
              <a:schemeClr val="accent2">
                <a:lumMod val="75000"/>
              </a:schemeClr>
            </a:solidFill>
            <a:ln>
              <a:noFill/>
            </a:ln>
            <a:effectLst/>
          </c:spPr>
          <c:invertIfNegative val="0"/>
          <c:dPt>
            <c:idx val="5"/>
            <c:invertIfNegative val="0"/>
            <c:bubble3D val="0"/>
            <c:spPr>
              <a:solidFill>
                <a:schemeClr val="accent2">
                  <a:lumMod val="75000"/>
                </a:schemeClr>
              </a:solidFill>
              <a:ln>
                <a:noFill/>
              </a:ln>
              <a:effectLst/>
            </c:spPr>
            <c:extLst>
              <c:ext xmlns:c16="http://schemas.microsoft.com/office/drawing/2014/chart" uri="{C3380CC4-5D6E-409C-BE32-E72D297353CC}">
                <c16:uniqueId val="{00000001-2CB4-47C7-B9B7-62C67896D1E2}"/>
              </c:ext>
            </c:extLst>
          </c:dPt>
          <c:dLbls>
            <c:dLbl>
              <c:idx val="5"/>
              <c:layout>
                <c:manualLayout>
                  <c:x val="8.8534434481036279E-3"/>
                  <c:y val="4.091110595089823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CB4-47C7-B9B7-62C67896D1E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'CAR SALES'!$G$2:$G$8</c:f>
              <c:strCache>
                <c:ptCount val="6"/>
                <c:pt idx="0">
                  <c:v>Urus</c:v>
                </c:pt>
                <c:pt idx="1">
                  <c:v>Huracán</c:v>
                </c:pt>
                <c:pt idx="2">
                  <c:v>Urus SE</c:v>
                </c:pt>
                <c:pt idx="3">
                  <c:v>Revuelto</c:v>
                </c:pt>
                <c:pt idx="4">
                  <c:v>Aventador</c:v>
                </c:pt>
                <c:pt idx="5">
                  <c:v>Huracán (Temerario)</c:v>
                </c:pt>
              </c:strCache>
            </c:strRef>
          </c:cat>
          <c:val>
            <c:numRef>
              <c:f>'CAR SALES'!$H$2:$H$8</c:f>
              <c:numCache>
                <c:formatCode>0.00,,,"B"</c:formatCode>
                <c:ptCount val="6"/>
                <c:pt idx="0">
                  <c:v>13911965000</c:v>
                </c:pt>
                <c:pt idx="1">
                  <c:v>13352060000</c:v>
                </c:pt>
                <c:pt idx="2">
                  <c:v>8618850000</c:v>
                </c:pt>
                <c:pt idx="3">
                  <c:v>4827000000</c:v>
                </c:pt>
                <c:pt idx="4">
                  <c:v>3380955000</c:v>
                </c:pt>
                <c:pt idx="5">
                  <c:v>1482750000</c:v>
                </c:pt>
              </c:numCache>
            </c:numRef>
          </c:val>
          <c:extLst>
            <c:ext xmlns:c16="http://schemas.microsoft.com/office/drawing/2014/chart" uri="{C3380CC4-5D6E-409C-BE32-E72D297353CC}">
              <c16:uniqueId val="{00000000-2CB4-47C7-B9B7-62C67896D1E2}"/>
            </c:ext>
          </c:extLst>
        </c:ser>
        <c:dLbls>
          <c:dLblPos val="outEnd"/>
          <c:showLegendKey val="0"/>
          <c:showVal val="1"/>
          <c:showCatName val="0"/>
          <c:showSerName val="0"/>
          <c:showPercent val="0"/>
          <c:showBubbleSize val="0"/>
        </c:dLbls>
        <c:gapWidth val="182"/>
        <c:axId val="97400160"/>
        <c:axId val="97391520"/>
      </c:barChart>
      <c:catAx>
        <c:axId val="97400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crossAx val="97391520"/>
        <c:crosses val="autoZero"/>
        <c:auto val="1"/>
        <c:lblAlgn val="ctr"/>
        <c:lblOffset val="100"/>
        <c:noMultiLvlLbl val="0"/>
      </c:catAx>
      <c:valAx>
        <c:axId val="97391520"/>
        <c:scaling>
          <c:orientation val="minMax"/>
        </c:scaling>
        <c:delete val="0"/>
        <c:axPos val="b"/>
        <c:numFmt formatCode="0.00,,,&quot;B&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7400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[lamborghini_sales_2020_2025  JULIET CHIAMAKA (Recovered).xlsx]CAR SALES!PivotTable14</c:name>
    <c:fmtId val="4"/>
  </c:pivotSource>
  <c:chart>
    <c:title>
      <c:tx>
        <c:rich>
          <a:bodyPr rot="0" spcFirstLastPara="1" vertOverflow="ellipsis" vert="horz" wrap="square" anchor="ctr" anchorCtr="1"/>
          <a:lstStyle/>
          <a:p>
            <a:pPr>
              <a:defRPr sz="900" b="0" i="0" u="none" strike="noStrike" kern="1200" spc="0" baseline="0">
                <a:solidFill>
                  <a:schemeClr val="bg2"/>
                </a:solidFill>
                <a:latin typeface="+mn-lt"/>
                <a:ea typeface="+mn-ea"/>
                <a:cs typeface="+mn-cs"/>
              </a:defRPr>
            </a:pPr>
            <a:r>
              <a:rPr lang="en-US" sz="900">
                <a:solidFill>
                  <a:schemeClr val="bg2"/>
                </a:solidFill>
              </a:rPr>
              <a:t>MODELS</a:t>
            </a:r>
            <a:r>
              <a:rPr lang="en-US" sz="900" baseline="0">
                <a:solidFill>
                  <a:schemeClr val="bg2"/>
                </a:solidFill>
              </a:rPr>
              <a:t> BY SALES VOLUME</a:t>
            </a:r>
            <a:endParaRPr lang="en-US" sz="900">
              <a:solidFill>
                <a:schemeClr val="bg2"/>
              </a:solidFill>
            </a:endParaRPr>
          </a:p>
        </c:rich>
      </c:tx>
      <c:layout>
        <c:manualLayout>
          <c:xMode val="edge"/>
          <c:yMode val="edge"/>
          <c:x val="0.27425336164189662"/>
          <c:y val="5.2075012362585112E-2"/>
        </c:manualLayout>
      </c:layout>
      <c:overlay val="0"/>
      <c:spPr>
        <a:noFill/>
        <a:ln>
          <a:noFill/>
        </a:ln>
        <a:effectLst/>
      </c:spPr>
      <c:txPr>
        <a:bodyPr rot="0" spcFirstLastPara="1" vertOverflow="ellipsis" vert="horz" wrap="square" anchor="ctr" anchorCtr="1"/>
        <a:lstStyle/>
        <a:p>
          <a:pPr>
            <a:defRPr sz="900" b="0" i="0" u="none" strike="noStrike" kern="1200" spc="0" baseline="0">
              <a:solidFill>
                <a:schemeClr val="bg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215676086174507E-2"/>
          <c:y val="0.17859839712549297"/>
          <c:w val="0.95701607962816215"/>
          <c:h val="0.535946401860253"/>
        </c:manualLayout>
      </c:layout>
      <c:barChart>
        <c:barDir val="col"/>
        <c:grouping val="clustered"/>
        <c:varyColors val="0"/>
        <c:ser>
          <c:idx val="0"/>
          <c:order val="0"/>
          <c:tx>
            <c:strRef>
              <c:f>'CAR SALES'!$AJ$1</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'CAR SALES'!$AI$2:$AI$8</c:f>
              <c:strCache>
                <c:ptCount val="6"/>
                <c:pt idx="0">
                  <c:v>Aventador</c:v>
                </c:pt>
                <c:pt idx="1">
                  <c:v>Huracán</c:v>
                </c:pt>
                <c:pt idx="2">
                  <c:v>Huracán (Temerario)</c:v>
                </c:pt>
                <c:pt idx="3">
                  <c:v>Revuelto</c:v>
                </c:pt>
                <c:pt idx="4">
                  <c:v>Urus</c:v>
                </c:pt>
                <c:pt idx="5">
                  <c:v>Urus SE</c:v>
                </c:pt>
              </c:strCache>
            </c:strRef>
          </c:cat>
          <c:val>
            <c:numRef>
              <c:f>'CAR SALES'!$AJ$2:$AJ$8</c:f>
              <c:numCache>
                <c:formatCode>_(* #,##0.00_);_(* \(#,##0.00\);_(* "-"??_);_(@_)</c:formatCode>
                <c:ptCount val="6"/>
                <c:pt idx="0">
                  <c:v>5970</c:v>
                </c:pt>
                <c:pt idx="1">
                  <c:v>48081</c:v>
                </c:pt>
                <c:pt idx="2">
                  <c:v>3850</c:v>
                </c:pt>
                <c:pt idx="3">
                  <c:v>8956</c:v>
                </c:pt>
                <c:pt idx="4">
                  <c:v>57005</c:v>
                </c:pt>
                <c:pt idx="5">
                  <c:v>26812</c:v>
                </c:pt>
              </c:numCache>
            </c:numRef>
          </c:val>
          <c:extLst>
            <c:ext xmlns:c16="http://schemas.microsoft.com/office/drawing/2014/chart" uri="{C3380CC4-5D6E-409C-BE32-E72D297353CC}">
              <c16:uniqueId val="{00000000-FC82-40D8-873F-FE047138CD9C}"/>
            </c:ext>
          </c:extLst>
        </c:ser>
        <c:dLbls>
          <c:dLblPos val="outEnd"/>
          <c:showLegendKey val="0"/>
          <c:showVal val="1"/>
          <c:showCatName val="0"/>
          <c:showSerName val="0"/>
          <c:showPercent val="0"/>
          <c:showBubbleSize val="0"/>
        </c:dLbls>
        <c:gapWidth val="219"/>
        <c:overlap val="-27"/>
        <c:axId val="1176237487"/>
        <c:axId val="1176228847"/>
      </c:barChart>
      <c:catAx>
        <c:axId val="11762374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176228847"/>
        <c:crosses val="autoZero"/>
        <c:auto val="1"/>
        <c:lblAlgn val="ctr"/>
        <c:lblOffset val="100"/>
        <c:noMultiLvlLbl val="0"/>
      </c:catAx>
      <c:valAx>
        <c:axId val="1176228847"/>
        <c:scaling>
          <c:orientation val="minMax"/>
        </c:scaling>
        <c:delete val="1"/>
        <c:axPos val="l"/>
        <c:numFmt formatCode="_(* #,##0.00_);_(* \(#,##0.00\);_(* &quot;-&quot;??_);_(@_)" sourceLinked="1"/>
        <c:majorTickMark val="out"/>
        <c:minorTickMark val="none"/>
        <c:tickLblPos val="nextTo"/>
        <c:crossAx val="1176237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[lamborghini_sales_2020_2025  JULIET CHIAMAKA (Recovered).xlsx]CAR SALES!PivotTable29</c:name>
    <c:fmtId val="7"/>
  </c:pivotSource>
  <c:chart>
    <c:title>
      <c:tx>
        <c:rich>
          <a:bodyPr rot="0" spcFirstLastPara="1" vertOverflow="ellipsis" vert="horz" wrap="square" anchor="ctr" anchorCtr="1"/>
          <a:lstStyle/>
          <a:p>
            <a:pPr>
              <a:defRPr sz="900" b="0" i="0" u="none" strike="noStrike" kern="1200" spc="0" baseline="0">
                <a:solidFill>
                  <a:schemeClr val="bg2"/>
                </a:solidFill>
                <a:latin typeface="+mn-lt"/>
                <a:ea typeface="+mn-ea"/>
                <a:cs typeface="+mn-cs"/>
              </a:defRPr>
            </a:pPr>
            <a:r>
              <a:rPr lang="en-US" sz="900">
                <a:solidFill>
                  <a:schemeClr val="bg2"/>
                </a:solidFill>
              </a:rPr>
              <a:t>REVENUE</a:t>
            </a:r>
            <a:r>
              <a:rPr lang="en-US" sz="900" baseline="0">
                <a:solidFill>
                  <a:schemeClr val="bg2"/>
                </a:solidFill>
              </a:rPr>
              <a:t> TREND</a:t>
            </a:r>
            <a:endParaRPr lang="en-US" sz="900">
              <a:solidFill>
                <a:schemeClr val="bg2"/>
              </a:solidFill>
            </a:endParaRPr>
          </a:p>
        </c:rich>
      </c:tx>
      <c:layout>
        <c:manualLayout>
          <c:xMode val="edge"/>
          <c:yMode val="edge"/>
          <c:x val="0.28550025841364424"/>
          <c:y val="2.4514790967600345E-2"/>
        </c:manualLayout>
      </c:layout>
      <c:overlay val="0"/>
      <c:spPr>
        <a:noFill/>
        <a:ln>
          <a:noFill/>
        </a:ln>
        <a:effectLst/>
      </c:spPr>
      <c:txPr>
        <a:bodyPr rot="0" spcFirstLastPara="1" vertOverflow="ellipsis" vert="horz" wrap="square" anchor="ctr" anchorCtr="1"/>
        <a:lstStyle/>
        <a:p>
          <a:pPr>
            <a:defRPr sz="900" b="0" i="0" u="none" strike="noStrike" kern="1200" spc="0" baseline="0">
              <a:solidFill>
                <a:schemeClr val="bg2"/>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411099391682288"/>
          <c:y val="0.22147564887722368"/>
          <c:w val="0.8758890060831771"/>
          <c:h val="0.56397646372634791"/>
        </c:manualLayout>
      </c:layout>
      <c:lineChart>
        <c:grouping val="standard"/>
        <c:varyColors val="0"/>
        <c:ser>
          <c:idx val="0"/>
          <c:order val="0"/>
          <c:tx>
            <c:strRef>
              <c:f>'CAR SALES'!$S$1</c:f>
              <c:strCache>
                <c:ptCount val="1"/>
                <c:pt idx="0">
                  <c:v>Total</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'CAR SALES'!$R$2:$R$8</c:f>
              <c:strCache>
                <c:ptCount val="6"/>
                <c:pt idx="0">
                  <c:v>2020</c:v>
                </c:pt>
                <c:pt idx="1">
                  <c:v>2021</c:v>
                </c:pt>
                <c:pt idx="2">
                  <c:v>2022</c:v>
                </c:pt>
                <c:pt idx="3">
                  <c:v>2023</c:v>
                </c:pt>
                <c:pt idx="4">
                  <c:v>2024</c:v>
                </c:pt>
                <c:pt idx="5">
                  <c:v>2025</c:v>
                </c:pt>
              </c:strCache>
            </c:strRef>
          </c:cat>
          <c:val>
            <c:numRef>
              <c:f>'CAR SALES'!$S$2:$S$8</c:f>
              <c:numCache>
                <c:formatCode>0.00,,,"B"</c:formatCode>
                <c:ptCount val="6"/>
                <c:pt idx="0">
                  <c:v>7871000000</c:v>
                </c:pt>
                <c:pt idx="1">
                  <c:v>6156105000</c:v>
                </c:pt>
                <c:pt idx="2">
                  <c:v>6855200000</c:v>
                </c:pt>
                <c:pt idx="3">
                  <c:v>6959675000</c:v>
                </c:pt>
                <c:pt idx="4">
                  <c:v>9276100000</c:v>
                </c:pt>
                <c:pt idx="5">
                  <c:v>8455500000</c:v>
                </c:pt>
              </c:numCache>
            </c:numRef>
          </c:val>
          <c:smooth val="0"/>
          <c:extLst>
            <c:ext xmlns:c16="http://schemas.microsoft.com/office/drawing/2014/chart" uri="{C3380CC4-5D6E-409C-BE32-E72D297353CC}">
              <c16:uniqueId val="{00000000-A5DB-4691-9095-C7022070F940}"/>
            </c:ext>
          </c:extLst>
        </c:ser>
        <c:dLbls>
          <c:dLblPos val="t"/>
          <c:showLegendKey val="0"/>
          <c:showVal val="1"/>
          <c:showCatName val="0"/>
          <c:showSerName val="0"/>
          <c:showPercent val="0"/>
          <c:showBubbleSize val="0"/>
        </c:dLbls>
        <c:smooth val="0"/>
        <c:axId val="1298310623"/>
        <c:axId val="1298324063"/>
      </c:lineChart>
      <c:catAx>
        <c:axId val="1298310623"/>
        <c:scaling>
          <c:orientation val="minMax"/>
        </c:scaling>
        <c:delete val="0"/>
        <c:axPos val="b"/>
        <c:numFmt formatCode="General" sourceLinked="1"/>
        <c:majorTickMark val="out"/>
        <c:minorTickMark val="none"/>
        <c:tickLblPos val="nextTo"/>
        <c:spPr>
          <a:solidFill>
            <a:schemeClr val="tx2">
              <a:lumMod val="85000"/>
              <a:lumOff val="15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298324063"/>
        <c:crosses val="autoZero"/>
        <c:auto val="1"/>
        <c:lblAlgn val="ctr"/>
        <c:lblOffset val="100"/>
        <c:noMultiLvlLbl val="0"/>
      </c:catAx>
      <c:valAx>
        <c:axId val="1298324063"/>
        <c:scaling>
          <c:orientation val="minMax"/>
        </c:scaling>
        <c:delete val="1"/>
        <c:axPos val="l"/>
        <c:numFmt formatCode="0.00,,,&quot;B&quot;" sourceLinked="1"/>
        <c:majorTickMark val="out"/>
        <c:minorTickMark val="none"/>
        <c:tickLblPos val="nextTo"/>
        <c:crossAx val="12983106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[lamborghini_sales_2020_2025  JULIET CHIAMAKA (Recovered).xlsx]CAR SALES!PivotTable2</c:name>
    <c:fmtId val="5"/>
  </c:pivotSource>
  <c:chart>
    <c:title>
      <c:tx>
        <c:rich>
          <a:bodyPr rot="0" spcFirstLastPara="1" vertOverflow="ellipsis" vert="horz" wrap="square" anchor="ctr" anchorCtr="1"/>
          <a:lstStyle/>
          <a:p>
            <a:pPr>
              <a:defRPr sz="900" b="0" i="0" u="none" strike="noStrike" kern="1200" spc="0" baseline="0">
                <a:solidFill>
                  <a:schemeClr val="bg2"/>
                </a:solidFill>
                <a:latin typeface="+mn-lt"/>
                <a:ea typeface="+mn-ea"/>
                <a:cs typeface="+mn-cs"/>
              </a:defRPr>
            </a:pPr>
            <a:r>
              <a:rPr lang="en-US" sz="900">
                <a:solidFill>
                  <a:schemeClr val="bg2"/>
                </a:solidFill>
              </a:rPr>
              <a:t>REVENUE</a:t>
            </a:r>
            <a:r>
              <a:rPr lang="en-US" sz="900" baseline="0">
                <a:solidFill>
                  <a:schemeClr val="bg2"/>
                </a:solidFill>
              </a:rPr>
              <a:t> BY DIFFERENT REGION</a:t>
            </a:r>
            <a:endParaRPr lang="en-US" sz="900">
              <a:solidFill>
                <a:schemeClr val="bg2"/>
              </a:solidFill>
            </a:endParaRPr>
          </a:p>
        </c:rich>
      </c:tx>
      <c:layout>
        <c:manualLayout>
          <c:xMode val="edge"/>
          <c:yMode val="edge"/>
          <c:x val="0.31755407274482594"/>
          <c:y val="6.0968974720567982E-2"/>
        </c:manualLayout>
      </c:layout>
      <c:overlay val="0"/>
      <c:spPr>
        <a:noFill/>
        <a:ln>
          <a:noFill/>
        </a:ln>
        <a:effectLst/>
      </c:spPr>
      <c:txPr>
        <a:bodyPr rot="0" spcFirstLastPara="1" vertOverflow="ellipsis" vert="horz" wrap="square" anchor="ctr" anchorCtr="1"/>
        <a:lstStyle/>
        <a:p>
          <a:pPr>
            <a:defRPr sz="900" b="0" i="0" u="none" strike="noStrike" kern="1200" spc="0" baseline="0">
              <a:solidFill>
                <a:schemeClr val="bg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207236192250169E-2"/>
          <c:y val="0.14906950438726543"/>
          <c:w val="0.89132052041881871"/>
          <c:h val="0.68051351321670561"/>
        </c:manualLayout>
      </c:layout>
      <c:barChart>
        <c:barDir val="col"/>
        <c:grouping val="clustered"/>
        <c:varyColors val="0"/>
        <c:ser>
          <c:idx val="0"/>
          <c:order val="0"/>
          <c:tx>
            <c:strRef>
              <c:f>'CAR SALES'!$M$15</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'CAR SALES'!$L$16:$L$19</c:f>
              <c:strCache>
                <c:ptCount val="3"/>
                <c:pt idx="0">
                  <c:v>Americas</c:v>
                </c:pt>
                <c:pt idx="1">
                  <c:v>EMEA</c:v>
                </c:pt>
                <c:pt idx="2">
                  <c:v>APAC</c:v>
                </c:pt>
              </c:strCache>
            </c:strRef>
          </c:cat>
          <c:val>
            <c:numRef>
              <c:f>'CAR SALES'!$M$16:$M$19</c:f>
              <c:numCache>
                <c:formatCode>0.00,,,"B"</c:formatCode>
                <c:ptCount val="3"/>
                <c:pt idx="0">
                  <c:v>17926970000</c:v>
                </c:pt>
                <c:pt idx="1">
                  <c:v>16611655000</c:v>
                </c:pt>
                <c:pt idx="2">
                  <c:v>11034955000</c:v>
                </c:pt>
              </c:numCache>
            </c:numRef>
          </c:val>
          <c:extLst>
            <c:ext xmlns:c16="http://schemas.microsoft.com/office/drawing/2014/chart" uri="{C3380CC4-5D6E-409C-BE32-E72D297353CC}">
              <c16:uniqueId val="{00000000-1B35-47F1-AE54-6E6C7479D816}"/>
            </c:ext>
          </c:extLst>
        </c:ser>
        <c:dLbls>
          <c:dLblPos val="outEnd"/>
          <c:showLegendKey val="0"/>
          <c:showVal val="1"/>
          <c:showCatName val="0"/>
          <c:showSerName val="0"/>
          <c:showPercent val="0"/>
          <c:showBubbleSize val="0"/>
        </c:dLbls>
        <c:gapWidth val="219"/>
        <c:overlap val="-27"/>
        <c:axId val="1079879856"/>
        <c:axId val="1079871696"/>
      </c:barChart>
      <c:catAx>
        <c:axId val="10798798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079871696"/>
        <c:crosses val="autoZero"/>
        <c:auto val="1"/>
        <c:lblAlgn val="ctr"/>
        <c:lblOffset val="100"/>
        <c:noMultiLvlLbl val="0"/>
      </c:catAx>
      <c:valAx>
        <c:axId val="1079871696"/>
        <c:scaling>
          <c:orientation val="minMax"/>
        </c:scaling>
        <c:delete val="1"/>
        <c:axPos val="l"/>
        <c:numFmt formatCode="0.00,,,&quot;B&quot;" sourceLinked="1"/>
        <c:majorTickMark val="out"/>
        <c:minorTickMark val="none"/>
        <c:tickLblPos val="nextTo"/>
        <c:crossAx val="1079879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[lamborghini_sales_2020_2025  JULIET CHIAMAKA (Recovered).xlsx]CAR SALES!PivotTable21</c:name>
    <c:fmtId val="8"/>
  </c:pivotSource>
  <c:chart>
    <c:title>
      <c:tx>
        <c:rich>
          <a:bodyPr rot="0" spcFirstLastPara="1" vertOverflow="ellipsis" vert="horz" wrap="square" anchor="ctr" anchorCtr="1"/>
          <a:lstStyle/>
          <a:p>
            <a:pPr>
              <a:defRPr sz="900" b="0" i="0" u="none" strike="noStrike" kern="1200" spc="0" baseline="0">
                <a:solidFill>
                  <a:schemeClr val="bg2"/>
                </a:solidFill>
                <a:latin typeface="+mn-lt"/>
                <a:ea typeface="+mn-ea"/>
                <a:cs typeface="+mn-cs"/>
              </a:defRPr>
            </a:pPr>
            <a:r>
              <a:rPr lang="en-US" sz="900">
                <a:solidFill>
                  <a:schemeClr val="bg2"/>
                </a:solidFill>
              </a:rPr>
              <a:t>SALES</a:t>
            </a:r>
            <a:r>
              <a:rPr lang="en-US" sz="900" baseline="0">
                <a:solidFill>
                  <a:schemeClr val="bg2"/>
                </a:solidFill>
              </a:rPr>
              <a:t> VOLUME BY MODEL COLOUR</a:t>
            </a:r>
            <a:endParaRPr lang="en-US" sz="900">
              <a:solidFill>
                <a:schemeClr val="bg2"/>
              </a:solidFill>
            </a:endParaRPr>
          </a:p>
        </c:rich>
      </c:tx>
      <c:layout>
        <c:manualLayout>
          <c:xMode val="edge"/>
          <c:yMode val="edge"/>
          <c:x val="0.27847473611253137"/>
          <c:y val="2.7945568342418733E-2"/>
        </c:manualLayout>
      </c:layout>
      <c:overlay val="0"/>
      <c:spPr>
        <a:noFill/>
        <a:ln>
          <a:noFill/>
        </a:ln>
        <a:effectLst/>
      </c:spPr>
      <c:txPr>
        <a:bodyPr rot="0" spcFirstLastPara="1" vertOverflow="ellipsis" vert="horz" wrap="square" anchor="ctr" anchorCtr="1"/>
        <a:lstStyle/>
        <a:p>
          <a:pPr>
            <a:defRPr sz="900" b="0" i="0" u="none" strike="noStrike" kern="1200" spc="0" baseline="0">
              <a:solidFill>
                <a:schemeClr val="bg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35079705945844"/>
          <c:y val="8.4523746697402952E-2"/>
          <c:w val="0.75762370612764307"/>
          <c:h val="0.87192667070462349"/>
        </c:manualLayout>
      </c:layout>
      <c:barChart>
        <c:barDir val="bar"/>
        <c:grouping val="clustered"/>
        <c:varyColors val="0"/>
        <c:ser>
          <c:idx val="0"/>
          <c:order val="0"/>
          <c:tx>
            <c:strRef>
              <c:f>'CAR SALES'!$M$1</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'CAR SALES'!$L$2:$L$11</c:f>
              <c:strCache>
                <c:ptCount val="9"/>
                <c:pt idx="0">
                  <c:v>Green</c:v>
                </c:pt>
                <c:pt idx="1">
                  <c:v>Grey</c:v>
                </c:pt>
                <c:pt idx="2">
                  <c:v>Blue</c:v>
                </c:pt>
                <c:pt idx="3">
                  <c:v>Silver</c:v>
                </c:pt>
                <c:pt idx="4">
                  <c:v>Red</c:v>
                </c:pt>
                <c:pt idx="5">
                  <c:v>Yellow</c:v>
                </c:pt>
                <c:pt idx="6">
                  <c:v>Orange</c:v>
                </c:pt>
                <c:pt idx="7">
                  <c:v>White</c:v>
                </c:pt>
                <c:pt idx="8">
                  <c:v>Black</c:v>
                </c:pt>
              </c:strCache>
            </c:strRef>
          </c:cat>
          <c:val>
            <c:numRef>
              <c:f>'CAR SALES'!$M$2:$M$11</c:f>
              <c:numCache>
                <c:formatCode>_(* #,##0.00_);_(* \(#,##0.00\);_(* "-"??_);_(@_)</c:formatCode>
                <c:ptCount val="9"/>
                <c:pt idx="0">
                  <c:v>900</c:v>
                </c:pt>
                <c:pt idx="1">
                  <c:v>1300</c:v>
                </c:pt>
                <c:pt idx="2">
                  <c:v>3206</c:v>
                </c:pt>
                <c:pt idx="3">
                  <c:v>13571</c:v>
                </c:pt>
                <c:pt idx="4">
                  <c:v>17793</c:v>
                </c:pt>
                <c:pt idx="5">
                  <c:v>18261</c:v>
                </c:pt>
                <c:pt idx="6">
                  <c:v>20300</c:v>
                </c:pt>
                <c:pt idx="7">
                  <c:v>28943</c:v>
                </c:pt>
                <c:pt idx="8">
                  <c:v>46400</c:v>
                </c:pt>
              </c:numCache>
            </c:numRef>
          </c:val>
          <c:extLst>
            <c:ext xmlns:c16="http://schemas.microsoft.com/office/drawing/2014/chart" uri="{C3380CC4-5D6E-409C-BE32-E72D297353CC}">
              <c16:uniqueId val="{00000000-0796-4867-921E-026C79E11895}"/>
            </c:ext>
          </c:extLst>
        </c:ser>
        <c:dLbls>
          <c:dLblPos val="outEnd"/>
          <c:showLegendKey val="0"/>
          <c:showVal val="1"/>
          <c:showCatName val="0"/>
          <c:showSerName val="0"/>
          <c:showPercent val="0"/>
          <c:showBubbleSize val="0"/>
        </c:dLbls>
        <c:gapWidth val="182"/>
        <c:axId val="1123207520"/>
        <c:axId val="1123205120"/>
      </c:barChart>
      <c:catAx>
        <c:axId val="11232075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crossAx val="1123205120"/>
        <c:crosses val="autoZero"/>
        <c:auto val="1"/>
        <c:lblAlgn val="ctr"/>
        <c:lblOffset val="100"/>
        <c:noMultiLvlLbl val="0"/>
      </c:catAx>
      <c:valAx>
        <c:axId val="1123205120"/>
        <c:scaling>
          <c:orientation val="minMax"/>
        </c:scaling>
        <c:delete val="1"/>
        <c:axPos val="b"/>
        <c:numFmt formatCode="_(* #,##0.00_);_(* \(#,##0.00\);_(* &quot;-&quot;??_);_(@_)" sourceLinked="1"/>
        <c:majorTickMark val="out"/>
        <c:minorTickMark val="none"/>
        <c:tickLblPos val="nextTo"/>
        <c:crossAx val="1123207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7.svg"/><Relationship Id="rId3" Type="http://schemas.openxmlformats.org/officeDocument/2006/relationships/chart" Target="../charts/chart8.xml"/><Relationship Id="rId7" Type="http://schemas.openxmlformats.org/officeDocument/2006/relationships/image" Target="../media/image2.png"/><Relationship Id="rId12" Type="http://schemas.openxmlformats.org/officeDocument/2006/relationships/image" Target="../media/image6.png"/><Relationship Id="rId2" Type="http://schemas.openxmlformats.org/officeDocument/2006/relationships/chart" Target="../charts/chart7.xml"/><Relationship Id="rId16" Type="http://schemas.openxmlformats.org/officeDocument/2006/relationships/image" Target="../media/image10.png"/><Relationship Id="rId1" Type="http://schemas.openxmlformats.org/officeDocument/2006/relationships/chart" Target="../charts/chart6.xml"/><Relationship Id="rId6" Type="http://schemas.openxmlformats.org/officeDocument/2006/relationships/image" Target="../media/image1.png"/><Relationship Id="rId11" Type="http://schemas.openxmlformats.org/officeDocument/2006/relationships/hyperlink" Target="#lamborghini_sales_2020_2025!A1"/><Relationship Id="rId5" Type="http://schemas.openxmlformats.org/officeDocument/2006/relationships/chart" Target="../charts/chart10.xml"/><Relationship Id="rId15" Type="http://schemas.openxmlformats.org/officeDocument/2006/relationships/image" Target="../media/image9.svg"/><Relationship Id="rId10" Type="http://schemas.openxmlformats.org/officeDocument/2006/relationships/image" Target="../media/image5.png"/><Relationship Id="rId4" Type="http://schemas.openxmlformats.org/officeDocument/2006/relationships/chart" Target="../charts/chart9.xml"/><Relationship Id="rId9" Type="http://schemas.openxmlformats.org/officeDocument/2006/relationships/image" Target="../media/image4.svg"/><Relationship Id="rId14" Type="http://schemas.openxmlformats.org/officeDocument/2006/relationships/image" Target="../media/image8.png"/></Relationships>
</file>

<file path=xl/drawings/_rels/drawing3.xml.rels><?xml version="1.0" encoding="UTF-8" standalone="yes"?>
<Relationships xmlns="http://schemas.openxmlformats.org/package/2006/relationships"><Relationship Id="rId3" Type="http://schemas.openxmlformats.org/officeDocument/2006/relationships/image" Target="../media/image13.png"/><Relationship Id="rId7" Type="http://schemas.openxmlformats.org/officeDocument/2006/relationships/image" Target="../media/image17.png"/><Relationship Id="rId2" Type="http://schemas.openxmlformats.org/officeDocument/2006/relationships/image" Target="../media/image12.png"/><Relationship Id="rId1" Type="http://schemas.openxmlformats.org/officeDocument/2006/relationships/image" Target="../media/image11.png"/><Relationship Id="rId6" Type="http://schemas.openxmlformats.org/officeDocument/2006/relationships/image" Target="../media/image16.png"/><Relationship Id="rId5" Type="http://schemas.openxmlformats.org/officeDocument/2006/relationships/image" Target="../media/image15.png"/><Relationship Id="rId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xdr:from>
      <xdr:col>3</xdr:col>
      <xdr:colOff>911225</xdr:colOff>
      <xdr:row>22</xdr:row>
      <xdr:rowOff>5292</xdr:rowOff>
    </xdr:from>
    <xdr:to>
      <xdr:col>5</xdr:col>
      <xdr:colOff>1455208</xdr:colOff>
      <xdr:row>37</xdr:row>
      <xdr:rowOff>98424</xdr:rowOff>
    </xdr:to>
    <xdr:graphicFrame macro="">
      <xdr:nvGraphicFramePr>
        <xdr:cNvPr id="4" name="Chart 3">
          <a:extLst>
            <a:ext uri="{FF2B5EF4-FFF2-40B4-BE49-F238E27FC236}">
              <a16:creationId xmlns:a16="http://schemas.microsoft.com/office/drawing/2014/main" id="{9EBC5B6B-A1FD-9354-1B6A-186AE153B9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30</xdr:col>
      <xdr:colOff>805247</xdr:colOff>
      <xdr:row>14</xdr:row>
      <xdr:rowOff>31751</xdr:rowOff>
    </xdr:from>
    <xdr:to>
      <xdr:col>35</xdr:col>
      <xdr:colOff>649094</xdr:colOff>
      <xdr:row>31</xdr:row>
      <xdr:rowOff>32809</xdr:rowOff>
    </xdr:to>
    <xdr:graphicFrame macro="">
      <xdr:nvGraphicFramePr>
        <xdr:cNvPr id="5" name="Chart 4">
          <a:extLst>
            <a:ext uri="{FF2B5EF4-FFF2-40B4-BE49-F238E27FC236}">
              <a16:creationId xmlns:a16="http://schemas.microsoft.com/office/drawing/2014/main" id="{5B9BE640-11C1-E1A0-DEB9-7DD235F467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1090084</xdr:colOff>
      <xdr:row>17</xdr:row>
      <xdr:rowOff>1</xdr:rowOff>
    </xdr:from>
    <xdr:to>
      <xdr:col>25</xdr:col>
      <xdr:colOff>560918</xdr:colOff>
      <xdr:row>30</xdr:row>
      <xdr:rowOff>149224</xdr:rowOff>
    </xdr:to>
    <xdr:graphicFrame macro="">
      <xdr:nvGraphicFramePr>
        <xdr:cNvPr id="14" name="Chart 13">
          <a:extLst>
            <a:ext uri="{FF2B5EF4-FFF2-40B4-BE49-F238E27FC236}">
              <a16:creationId xmlns:a16="http://schemas.microsoft.com/office/drawing/2014/main" id="{4C7D754F-0AAE-242E-D7D6-5AA45E107B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317500</xdr:colOff>
      <xdr:row>18</xdr:row>
      <xdr:rowOff>136525</xdr:rowOff>
    </xdr:from>
    <xdr:to>
      <xdr:col>16</xdr:col>
      <xdr:colOff>21167</xdr:colOff>
      <xdr:row>36</xdr:row>
      <xdr:rowOff>22225</xdr:rowOff>
    </xdr:to>
    <xdr:graphicFrame macro="">
      <xdr:nvGraphicFramePr>
        <xdr:cNvPr id="7" name="Chart 6">
          <a:extLst>
            <a:ext uri="{FF2B5EF4-FFF2-40B4-BE49-F238E27FC236}">
              <a16:creationId xmlns:a16="http://schemas.microsoft.com/office/drawing/2014/main" id="{B3C48E76-58C2-CF04-FE4A-5806A1EF00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1005416</xdr:colOff>
      <xdr:row>18</xdr:row>
      <xdr:rowOff>104774</xdr:rowOff>
    </xdr:from>
    <xdr:to>
      <xdr:col>20</xdr:col>
      <xdr:colOff>814917</xdr:colOff>
      <xdr:row>36</xdr:row>
      <xdr:rowOff>158749</xdr:rowOff>
    </xdr:to>
    <xdr:graphicFrame macro="">
      <xdr:nvGraphicFramePr>
        <xdr:cNvPr id="8" name="Chart 7">
          <a:extLst>
            <a:ext uri="{FF2B5EF4-FFF2-40B4-BE49-F238E27FC236}">
              <a16:creationId xmlns:a16="http://schemas.microsoft.com/office/drawing/2014/main" id="{08FF4EC1-F440-D5BE-D3ED-A1CC59D494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222251</xdr:colOff>
      <xdr:row>31</xdr:row>
      <xdr:rowOff>22227</xdr:rowOff>
    </xdr:from>
    <xdr:to>
      <xdr:col>9</xdr:col>
      <xdr:colOff>124252</xdr:colOff>
      <xdr:row>36</xdr:row>
      <xdr:rowOff>74085</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6CA4BA90-59BC-4C4B-5D0A-257A4C9AFBB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186084" y="5028144"/>
              <a:ext cx="3606168" cy="8456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37041</xdr:colOff>
      <xdr:row>25</xdr:row>
      <xdr:rowOff>128058</xdr:rowOff>
    </xdr:from>
    <xdr:to>
      <xdr:col>10</xdr:col>
      <xdr:colOff>479424</xdr:colOff>
      <xdr:row>30</xdr:row>
      <xdr:rowOff>21166</xdr:rowOff>
    </xdr:to>
    <mc:AlternateContent xmlns:mc="http://schemas.openxmlformats.org/markup-compatibility/2006" xmlns:a14="http://schemas.microsoft.com/office/drawing/2010/main">
      <mc:Choice Requires="a14">
        <xdr:graphicFrame macro="">
          <xdr:nvGraphicFramePr>
            <xdr:cNvPr id="6" name="Fuel Type">
              <a:extLst>
                <a:ext uri="{FF2B5EF4-FFF2-40B4-BE49-F238E27FC236}">
                  <a16:creationId xmlns:a16="http://schemas.microsoft.com/office/drawing/2014/main" id="{7653928C-2D1A-3A7B-8D0C-6D34FA54CB62}"/>
                </a:ext>
              </a:extLst>
            </xdr:cNvPr>
            <xdr:cNvGraphicFramePr/>
          </xdr:nvGraphicFramePr>
          <xdr:xfrm>
            <a:off x="0" y="0"/>
            <a:ext cx="0" cy="0"/>
          </xdr:xfrm>
          <a:graphic>
            <a:graphicData uri="http://schemas.microsoft.com/office/drawing/2010/slicer">
              <sle:slicer xmlns:sle="http://schemas.microsoft.com/office/drawing/2010/slicer" name="Fuel Type"/>
            </a:graphicData>
          </a:graphic>
        </xdr:graphicFrame>
      </mc:Choice>
      <mc:Fallback xmlns="">
        <xdr:sp macro="" textlink="">
          <xdr:nvSpPr>
            <xdr:cNvPr id="0" name=""/>
            <xdr:cNvSpPr>
              <a:spLocks noTextEdit="1"/>
            </xdr:cNvSpPr>
          </xdr:nvSpPr>
          <xdr:spPr>
            <a:xfrm>
              <a:off x="11043708" y="4181475"/>
              <a:ext cx="1828800" cy="6868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323774</xdr:colOff>
      <xdr:row>3</xdr:row>
      <xdr:rowOff>92186</xdr:rowOff>
    </xdr:from>
    <xdr:to>
      <xdr:col>1</xdr:col>
      <xdr:colOff>419515</xdr:colOff>
      <xdr:row>41</xdr:row>
      <xdr:rowOff>156957</xdr:rowOff>
    </xdr:to>
    <xdr:sp macro="" textlink="SUMOFSV">
      <xdr:nvSpPr>
        <xdr:cNvPr id="24" name="Rectangle: Rounded Corners 23">
          <a:extLst>
            <a:ext uri="{FF2B5EF4-FFF2-40B4-BE49-F238E27FC236}">
              <a16:creationId xmlns:a16="http://schemas.microsoft.com/office/drawing/2014/main" id="{A06B665D-DC1C-68BB-3D93-9C0678232E07}"/>
            </a:ext>
          </a:extLst>
        </xdr:cNvPr>
        <xdr:cNvSpPr/>
      </xdr:nvSpPr>
      <xdr:spPr>
        <a:xfrm>
          <a:off x="323774" y="582043"/>
          <a:ext cx="708062" cy="6269628"/>
        </a:xfrm>
        <a:prstGeom prst="roundRect">
          <a:avLst/>
        </a:prstGeom>
        <a:solidFill>
          <a:srgbClr val="00121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1</xdr:col>
      <xdr:colOff>497031</xdr:colOff>
      <xdr:row>2</xdr:row>
      <xdr:rowOff>42862</xdr:rowOff>
    </xdr:from>
    <xdr:to>
      <xdr:col>21</xdr:col>
      <xdr:colOff>60862</xdr:colOff>
      <xdr:row>43</xdr:row>
      <xdr:rowOff>23267</xdr:rowOff>
    </xdr:to>
    <xdr:sp macro="" textlink="SUMOFSV">
      <xdr:nvSpPr>
        <xdr:cNvPr id="2" name="Rectangle 1">
          <a:extLst>
            <a:ext uri="{FF2B5EF4-FFF2-40B4-BE49-F238E27FC236}">
              <a16:creationId xmlns:a16="http://schemas.microsoft.com/office/drawing/2014/main" id="{7C66885C-E8CF-19A8-D03B-456ED809D88E}"/>
            </a:ext>
          </a:extLst>
        </xdr:cNvPr>
        <xdr:cNvSpPr/>
      </xdr:nvSpPr>
      <xdr:spPr>
        <a:xfrm>
          <a:off x="1109352" y="369433"/>
          <a:ext cx="11810260" cy="6675120"/>
        </a:xfrm>
        <a:prstGeom prst="flowChartAlternateProcess">
          <a:avLst/>
        </a:prstGeom>
        <a:solidFill>
          <a:srgbClr val="00121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3</xdr:col>
      <xdr:colOff>121804</xdr:colOff>
      <xdr:row>2</xdr:row>
      <xdr:rowOff>122466</xdr:rowOff>
    </xdr:from>
    <xdr:to>
      <xdr:col>9</xdr:col>
      <xdr:colOff>422481</xdr:colOff>
      <xdr:row>5</xdr:row>
      <xdr:rowOff>136072</xdr:rowOff>
    </xdr:to>
    <xdr:sp macro="" textlink="">
      <xdr:nvSpPr>
        <xdr:cNvPr id="3" name="TextBox 2">
          <a:extLst>
            <a:ext uri="{FF2B5EF4-FFF2-40B4-BE49-F238E27FC236}">
              <a16:creationId xmlns:a16="http://schemas.microsoft.com/office/drawing/2014/main" id="{30FDD65D-1332-9E1E-E15E-2AD43218F4EA}"/>
            </a:ext>
          </a:extLst>
        </xdr:cNvPr>
        <xdr:cNvSpPr txBox="1"/>
      </xdr:nvSpPr>
      <xdr:spPr>
        <a:xfrm>
          <a:off x="1958768" y="449037"/>
          <a:ext cx="3974606" cy="5034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chemeClr val="bg1"/>
              </a:solidFill>
            </a:rPr>
            <a:t>CAR SALES ANALYSIS</a:t>
          </a:r>
        </a:p>
      </xdr:txBody>
    </xdr:sp>
    <xdr:clientData/>
  </xdr:twoCellAnchor>
  <xdr:twoCellAnchor>
    <xdr:from>
      <xdr:col>3</xdr:col>
      <xdr:colOff>195480</xdr:colOff>
      <xdr:row>10</xdr:row>
      <xdr:rowOff>0</xdr:rowOff>
    </xdr:from>
    <xdr:to>
      <xdr:col>5</xdr:col>
      <xdr:colOff>499845</xdr:colOff>
      <xdr:row>12</xdr:row>
      <xdr:rowOff>19050</xdr:rowOff>
    </xdr:to>
    <xdr:sp macro="" textlink="YOYSALES">
      <xdr:nvSpPr>
        <xdr:cNvPr id="8" name="TextBox 7">
          <a:extLst>
            <a:ext uri="{FF2B5EF4-FFF2-40B4-BE49-F238E27FC236}">
              <a16:creationId xmlns:a16="http://schemas.microsoft.com/office/drawing/2014/main" id="{16EB4A59-874E-4CED-3EE5-CBDE3A1A4B9B}"/>
            </a:ext>
          </a:extLst>
        </xdr:cNvPr>
        <xdr:cNvSpPr txBox="1"/>
      </xdr:nvSpPr>
      <xdr:spPr>
        <a:xfrm>
          <a:off x="2032444" y="1632857"/>
          <a:ext cx="1529008" cy="3456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CB16D2C-D083-4A7D-9DAE-A5090FA23369}" type="TxLink">
            <a:rPr lang="en-US" sz="1200" b="0" i="0" u="none" strike="noStrike">
              <a:solidFill>
                <a:schemeClr val="bg1"/>
              </a:solidFill>
              <a:latin typeface="Arial"/>
              <a:cs typeface="Arial"/>
            </a:rPr>
            <a:pPr/>
            <a:t>↘24%Last Year</a:t>
          </a:fld>
          <a:endParaRPr lang="en-US" sz="1200">
            <a:solidFill>
              <a:schemeClr val="bg1"/>
            </a:solidFill>
          </a:endParaRPr>
        </a:p>
      </xdr:txBody>
    </xdr:sp>
    <xdr:clientData/>
  </xdr:twoCellAnchor>
  <xdr:oneCellAnchor>
    <xdr:from>
      <xdr:col>3</xdr:col>
      <xdr:colOff>100860</xdr:colOff>
      <xdr:row>7</xdr:row>
      <xdr:rowOff>28575</xdr:rowOff>
    </xdr:from>
    <xdr:ext cx="1722330" cy="269369"/>
    <xdr:sp macro="" textlink="SUMOFSV">
      <xdr:nvSpPr>
        <xdr:cNvPr id="9" name="TextBox 8">
          <a:extLst>
            <a:ext uri="{FF2B5EF4-FFF2-40B4-BE49-F238E27FC236}">
              <a16:creationId xmlns:a16="http://schemas.microsoft.com/office/drawing/2014/main" id="{C06721B3-7A00-43F4-FDFF-067633C686EF}"/>
            </a:ext>
          </a:extLst>
        </xdr:cNvPr>
        <xdr:cNvSpPr txBox="1"/>
      </xdr:nvSpPr>
      <xdr:spPr>
        <a:xfrm>
          <a:off x="1937824" y="1171575"/>
          <a:ext cx="1722330"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A3DDBB9F-8252-42CC-93A6-9539BBDA2F8D}" type="TxLink">
            <a:rPr lang="en-US" sz="1200" b="0" i="0" u="none" strike="noStrike">
              <a:solidFill>
                <a:schemeClr val="bg1"/>
              </a:solidFill>
              <a:latin typeface="Arial"/>
              <a:cs typeface="Arial"/>
            </a:rPr>
            <a:pPr/>
            <a:t>Sum of Sales Volume</a:t>
          </a:fld>
          <a:endParaRPr lang="en-US" sz="1200">
            <a:solidFill>
              <a:schemeClr val="bg1"/>
            </a:solidFill>
          </a:endParaRPr>
        </a:p>
      </xdr:txBody>
    </xdr:sp>
    <xdr:clientData/>
  </xdr:oneCellAnchor>
  <xdr:twoCellAnchor>
    <xdr:from>
      <xdr:col>3</xdr:col>
      <xdr:colOff>185987</xdr:colOff>
      <xdr:row>8</xdr:row>
      <xdr:rowOff>47625</xdr:rowOff>
    </xdr:from>
    <xdr:to>
      <xdr:col>5</xdr:col>
      <xdr:colOff>499814</xdr:colOff>
      <xdr:row>10</xdr:row>
      <xdr:rowOff>9525</xdr:rowOff>
    </xdr:to>
    <xdr:sp macro="" textlink="SALESVOLUME">
      <xdr:nvSpPr>
        <xdr:cNvPr id="10" name="TextBox 9">
          <a:extLst>
            <a:ext uri="{FF2B5EF4-FFF2-40B4-BE49-F238E27FC236}">
              <a16:creationId xmlns:a16="http://schemas.microsoft.com/office/drawing/2014/main" id="{B10DD31D-BEEC-4929-CE30-924E5F186D0B}"/>
            </a:ext>
          </a:extLst>
        </xdr:cNvPr>
        <xdr:cNvSpPr txBox="1"/>
      </xdr:nvSpPr>
      <xdr:spPr>
        <a:xfrm>
          <a:off x="2022951" y="1353911"/>
          <a:ext cx="1538470" cy="2884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B6280D1-C513-484B-A2FE-10A7B4254979}" type="TxLink">
            <a:rPr lang="en-US" sz="1600" b="0" i="0" u="none" strike="noStrike">
              <a:solidFill>
                <a:schemeClr val="bg1"/>
              </a:solidFill>
              <a:latin typeface="Arial"/>
              <a:cs typeface="Arial"/>
            </a:rPr>
            <a:pPr/>
            <a:t> 150,674.00 </a:t>
          </a:fld>
          <a:endParaRPr lang="en-US" sz="1600">
            <a:solidFill>
              <a:schemeClr val="bg1"/>
            </a:solidFill>
          </a:endParaRPr>
        </a:p>
      </xdr:txBody>
    </xdr:sp>
    <xdr:clientData/>
  </xdr:twoCellAnchor>
  <xdr:twoCellAnchor>
    <xdr:from>
      <xdr:col>2</xdr:col>
      <xdr:colOff>426009</xdr:colOff>
      <xdr:row>7</xdr:row>
      <xdr:rowOff>0</xdr:rowOff>
    </xdr:from>
    <xdr:to>
      <xdr:col>6</xdr:col>
      <xdr:colOff>97865</xdr:colOff>
      <xdr:row>11</xdr:row>
      <xdr:rowOff>114300</xdr:rowOff>
    </xdr:to>
    <xdr:sp macro="" textlink="">
      <xdr:nvSpPr>
        <xdr:cNvPr id="11" name="Rectangle: Rounded Corners 10">
          <a:extLst>
            <a:ext uri="{FF2B5EF4-FFF2-40B4-BE49-F238E27FC236}">
              <a16:creationId xmlns:a16="http://schemas.microsoft.com/office/drawing/2014/main" id="{360D199D-B23E-7845-7152-1805F9A5A31B}"/>
            </a:ext>
          </a:extLst>
        </xdr:cNvPr>
        <xdr:cNvSpPr/>
      </xdr:nvSpPr>
      <xdr:spPr>
        <a:xfrm>
          <a:off x="1650652" y="1143000"/>
          <a:ext cx="2121142" cy="767443"/>
        </a:xfrm>
        <a:prstGeom prst="round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solidFill>
              <a:schemeClr val="bg1"/>
            </a:solidFill>
          </a:endParaRPr>
        </a:p>
      </xdr:txBody>
    </xdr:sp>
    <xdr:clientData/>
  </xdr:twoCellAnchor>
  <xdr:oneCellAnchor>
    <xdr:from>
      <xdr:col>3</xdr:col>
      <xdr:colOff>205018</xdr:colOff>
      <xdr:row>12</xdr:row>
      <xdr:rowOff>57150</xdr:rowOff>
    </xdr:from>
    <xdr:ext cx="1533062" cy="269368"/>
    <xdr:sp macro="" textlink="SUMOFRV">
      <xdr:nvSpPr>
        <xdr:cNvPr id="13" name="TextBox 12">
          <a:extLst>
            <a:ext uri="{FF2B5EF4-FFF2-40B4-BE49-F238E27FC236}">
              <a16:creationId xmlns:a16="http://schemas.microsoft.com/office/drawing/2014/main" id="{F9296671-B348-4C8C-D4F0-2493AEAC4B8A}"/>
            </a:ext>
          </a:extLst>
        </xdr:cNvPr>
        <xdr:cNvSpPr txBox="1"/>
      </xdr:nvSpPr>
      <xdr:spPr>
        <a:xfrm flipH="1">
          <a:off x="2041982" y="2016579"/>
          <a:ext cx="1533062" cy="2693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4764389A-EA8C-4712-B983-5B92F10592F5}" type="TxLink">
            <a:rPr lang="en-US" sz="1200" b="0" i="0" u="none" strike="noStrike">
              <a:solidFill>
                <a:schemeClr val="bg1"/>
              </a:solidFill>
              <a:latin typeface="Arial"/>
              <a:cs typeface="Arial"/>
            </a:rPr>
            <a:pPr/>
            <a:t>Sum of Revenue</a:t>
          </a:fld>
          <a:endParaRPr lang="en-US" sz="1200">
            <a:solidFill>
              <a:schemeClr val="bg1"/>
            </a:solidFill>
          </a:endParaRPr>
        </a:p>
      </xdr:txBody>
    </xdr:sp>
    <xdr:clientData/>
  </xdr:oneCellAnchor>
  <xdr:twoCellAnchor>
    <xdr:from>
      <xdr:col>3</xdr:col>
      <xdr:colOff>404793</xdr:colOff>
      <xdr:row>13</xdr:row>
      <xdr:rowOff>133350</xdr:rowOff>
    </xdr:from>
    <xdr:to>
      <xdr:col>6</xdr:col>
      <xdr:colOff>23832</xdr:colOff>
      <xdr:row>15</xdr:row>
      <xdr:rowOff>85726</xdr:rowOff>
    </xdr:to>
    <xdr:sp macro="" textlink="REVENUE">
      <xdr:nvSpPr>
        <xdr:cNvPr id="15" name="TextBox 14">
          <a:extLst>
            <a:ext uri="{FF2B5EF4-FFF2-40B4-BE49-F238E27FC236}">
              <a16:creationId xmlns:a16="http://schemas.microsoft.com/office/drawing/2014/main" id="{47D662E9-B1FA-30D7-0D14-4A1FACB50F57}"/>
            </a:ext>
          </a:extLst>
        </xdr:cNvPr>
        <xdr:cNvSpPr txBox="1"/>
      </xdr:nvSpPr>
      <xdr:spPr>
        <a:xfrm>
          <a:off x="2241757" y="2256064"/>
          <a:ext cx="1456004" cy="278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D7C2998-E697-4411-85A6-8A560F226E32}" type="TxLink">
            <a:rPr lang="en-US" sz="1600" b="0" i="0" u="none" strike="noStrike">
              <a:solidFill>
                <a:schemeClr val="bg1"/>
              </a:solidFill>
              <a:latin typeface="Arial"/>
              <a:cs typeface="Arial"/>
            </a:rPr>
            <a:pPr/>
            <a:t>45.57B</a:t>
          </a:fld>
          <a:endParaRPr lang="en-US" sz="1600">
            <a:solidFill>
              <a:schemeClr val="bg1"/>
            </a:solidFill>
          </a:endParaRPr>
        </a:p>
      </xdr:txBody>
    </xdr:sp>
    <xdr:clientData/>
  </xdr:twoCellAnchor>
  <xdr:twoCellAnchor>
    <xdr:from>
      <xdr:col>3</xdr:col>
      <xdr:colOff>280189</xdr:colOff>
      <xdr:row>15</xdr:row>
      <xdr:rowOff>57151</xdr:rowOff>
    </xdr:from>
    <xdr:to>
      <xdr:col>5</xdr:col>
      <xdr:colOff>272262</xdr:colOff>
      <xdr:row>16</xdr:row>
      <xdr:rowOff>142876</xdr:rowOff>
    </xdr:to>
    <xdr:sp macro="" textlink="YOYREVENUE">
      <xdr:nvSpPr>
        <xdr:cNvPr id="16" name="TextBox 15">
          <a:extLst>
            <a:ext uri="{FF2B5EF4-FFF2-40B4-BE49-F238E27FC236}">
              <a16:creationId xmlns:a16="http://schemas.microsoft.com/office/drawing/2014/main" id="{B8BB0A5C-A06D-5E88-C178-F9DE4B4CAA92}"/>
            </a:ext>
          </a:extLst>
        </xdr:cNvPr>
        <xdr:cNvSpPr txBox="1"/>
      </xdr:nvSpPr>
      <xdr:spPr>
        <a:xfrm>
          <a:off x="2117153" y="2506437"/>
          <a:ext cx="1216716" cy="2490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ED9E5D8-64D7-4CC4-A389-E581E7C28F3D}" type="TxLink">
            <a:rPr lang="en-US" sz="1100" b="0" i="0" u="none" strike="noStrike">
              <a:solidFill>
                <a:schemeClr val="bg1"/>
              </a:solidFill>
              <a:latin typeface="Arial"/>
              <a:cs typeface="Arial"/>
            </a:rPr>
            <a:pPr/>
            <a:t>↘9%Last Year</a:t>
          </a:fld>
          <a:endParaRPr lang="en-US" sz="1100">
            <a:solidFill>
              <a:schemeClr val="bg1"/>
            </a:solidFill>
          </a:endParaRPr>
        </a:p>
      </xdr:txBody>
    </xdr:sp>
    <xdr:clientData/>
  </xdr:twoCellAnchor>
  <xdr:twoCellAnchor>
    <xdr:from>
      <xdr:col>2</xdr:col>
      <xdr:colOff>397527</xdr:colOff>
      <xdr:row>12</xdr:row>
      <xdr:rowOff>19049</xdr:rowOff>
    </xdr:from>
    <xdr:to>
      <xdr:col>6</xdr:col>
      <xdr:colOff>97773</xdr:colOff>
      <xdr:row>17</xdr:row>
      <xdr:rowOff>19049</xdr:rowOff>
    </xdr:to>
    <xdr:sp macro="" textlink="">
      <xdr:nvSpPr>
        <xdr:cNvPr id="17" name="Rectangle: Rounded Corners 16">
          <a:extLst>
            <a:ext uri="{FF2B5EF4-FFF2-40B4-BE49-F238E27FC236}">
              <a16:creationId xmlns:a16="http://schemas.microsoft.com/office/drawing/2014/main" id="{67C06A7B-245A-11FE-587D-681E7238CE9A}"/>
            </a:ext>
          </a:extLst>
        </xdr:cNvPr>
        <xdr:cNvSpPr/>
      </xdr:nvSpPr>
      <xdr:spPr>
        <a:xfrm>
          <a:off x="1622170" y="1978478"/>
          <a:ext cx="2149532" cy="816428"/>
        </a:xfrm>
        <a:prstGeom prst="round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0"/>
        </a:p>
      </xdr:txBody>
    </xdr:sp>
    <xdr:clientData/>
  </xdr:twoCellAnchor>
  <xdr:twoCellAnchor>
    <xdr:from>
      <xdr:col>13</xdr:col>
      <xdr:colOff>340179</xdr:colOff>
      <xdr:row>16</xdr:row>
      <xdr:rowOff>40823</xdr:rowOff>
    </xdr:from>
    <xdr:to>
      <xdr:col>20</xdr:col>
      <xdr:colOff>231321</xdr:colOff>
      <xdr:row>29</xdr:row>
      <xdr:rowOff>160566</xdr:rowOff>
    </xdr:to>
    <xdr:graphicFrame macro="">
      <xdr:nvGraphicFramePr>
        <xdr:cNvPr id="21" name="Chart 20">
          <a:extLst>
            <a:ext uri="{FF2B5EF4-FFF2-40B4-BE49-F238E27FC236}">
              <a16:creationId xmlns:a16="http://schemas.microsoft.com/office/drawing/2014/main" id="{E428991F-CA21-4791-9080-7FCEA6019F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340179</xdr:colOff>
      <xdr:row>30</xdr:row>
      <xdr:rowOff>61234</xdr:rowOff>
    </xdr:from>
    <xdr:to>
      <xdr:col>20</xdr:col>
      <xdr:colOff>231321</xdr:colOff>
      <xdr:row>41</xdr:row>
      <xdr:rowOff>61234</xdr:rowOff>
    </xdr:to>
    <xdr:graphicFrame macro="">
      <xdr:nvGraphicFramePr>
        <xdr:cNvPr id="5" name="Chart 4">
          <a:extLst>
            <a:ext uri="{FF2B5EF4-FFF2-40B4-BE49-F238E27FC236}">
              <a16:creationId xmlns:a16="http://schemas.microsoft.com/office/drawing/2014/main" id="{E1AAA979-C7F3-4234-A87C-930EA17AB8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340178</xdr:colOff>
      <xdr:row>6</xdr:row>
      <xdr:rowOff>149677</xdr:rowOff>
    </xdr:from>
    <xdr:to>
      <xdr:col>20</xdr:col>
      <xdr:colOff>244929</xdr:colOff>
      <xdr:row>15</xdr:row>
      <xdr:rowOff>122463</xdr:rowOff>
    </xdr:to>
    <xdr:graphicFrame macro="">
      <xdr:nvGraphicFramePr>
        <xdr:cNvPr id="6" name="Chart 5">
          <a:extLst>
            <a:ext uri="{FF2B5EF4-FFF2-40B4-BE49-F238E27FC236}">
              <a16:creationId xmlns:a16="http://schemas.microsoft.com/office/drawing/2014/main" id="{A3497711-7103-43D1-84C0-3062593FCF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262781</xdr:colOff>
      <xdr:row>26</xdr:row>
      <xdr:rowOff>149679</xdr:rowOff>
    </xdr:from>
    <xdr:to>
      <xdr:col>13</xdr:col>
      <xdr:colOff>203945</xdr:colOff>
      <xdr:row>41</xdr:row>
      <xdr:rowOff>119744</xdr:rowOff>
    </xdr:to>
    <xdr:graphicFrame macro="">
      <xdr:nvGraphicFramePr>
        <xdr:cNvPr id="12" name="Chart 11">
          <a:extLst>
            <a:ext uri="{FF2B5EF4-FFF2-40B4-BE49-F238E27FC236}">
              <a16:creationId xmlns:a16="http://schemas.microsoft.com/office/drawing/2014/main" id="{5E69DE5F-90AD-42E5-91C0-A39CBD67DA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268161</xdr:colOff>
      <xdr:row>6</xdr:row>
      <xdr:rowOff>136071</xdr:rowOff>
    </xdr:from>
    <xdr:to>
      <xdr:col>13</xdr:col>
      <xdr:colOff>190399</xdr:colOff>
      <xdr:row>26</xdr:row>
      <xdr:rowOff>54427</xdr:rowOff>
    </xdr:to>
    <xdr:graphicFrame macro="">
      <xdr:nvGraphicFramePr>
        <xdr:cNvPr id="20" name="Chart 19">
          <a:extLst>
            <a:ext uri="{FF2B5EF4-FFF2-40B4-BE49-F238E27FC236}">
              <a16:creationId xmlns:a16="http://schemas.microsoft.com/office/drawing/2014/main" id="{5F9EBB69-7695-45A5-8631-E5190FBE12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524571</xdr:colOff>
      <xdr:row>27</xdr:row>
      <xdr:rowOff>43433</xdr:rowOff>
    </xdr:from>
    <xdr:to>
      <xdr:col>4</xdr:col>
      <xdr:colOff>377465</xdr:colOff>
      <xdr:row>34</xdr:row>
      <xdr:rowOff>137772</xdr:rowOff>
    </xdr:to>
    <xdr:pic>
      <xdr:nvPicPr>
        <xdr:cNvPr id="18" name="Picture 17">
          <a:extLst>
            <a:ext uri="{FF2B5EF4-FFF2-40B4-BE49-F238E27FC236}">
              <a16:creationId xmlns:a16="http://schemas.microsoft.com/office/drawing/2014/main" id="{B38B3BDA-A7EE-45FF-ABD0-BB064F4A612E}"/>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524571" y="4452147"/>
          <a:ext cx="2302180" cy="1237339"/>
        </a:xfrm>
        <a:prstGeom prst="rect">
          <a:avLst/>
        </a:prstGeom>
      </xdr:spPr>
    </xdr:pic>
    <xdr:clientData/>
  </xdr:twoCellAnchor>
  <xdr:twoCellAnchor editAs="oneCell">
    <xdr:from>
      <xdr:col>0</xdr:col>
      <xdr:colOff>502050</xdr:colOff>
      <xdr:row>33</xdr:row>
      <xdr:rowOff>133559</xdr:rowOff>
    </xdr:from>
    <xdr:to>
      <xdr:col>4</xdr:col>
      <xdr:colOff>334784</xdr:colOff>
      <xdr:row>43</xdr:row>
      <xdr:rowOff>2516</xdr:rowOff>
    </xdr:to>
    <xdr:pic>
      <xdr:nvPicPr>
        <xdr:cNvPr id="22" name="Picture 21">
          <a:extLst>
            <a:ext uri="{FF2B5EF4-FFF2-40B4-BE49-F238E27FC236}">
              <a16:creationId xmlns:a16="http://schemas.microsoft.com/office/drawing/2014/main" id="{33B1C752-4D0F-4A0D-B655-A3EF7E8361B1}"/>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02050" y="5521988"/>
          <a:ext cx="2282020" cy="1501814"/>
        </a:xfrm>
        <a:prstGeom prst="rect">
          <a:avLst/>
        </a:prstGeom>
      </xdr:spPr>
    </xdr:pic>
    <xdr:clientData/>
  </xdr:twoCellAnchor>
  <xdr:twoCellAnchor editAs="oneCell">
    <xdr:from>
      <xdr:col>0</xdr:col>
      <xdr:colOff>349800</xdr:colOff>
      <xdr:row>15</xdr:row>
      <xdr:rowOff>137432</xdr:rowOff>
    </xdr:from>
    <xdr:to>
      <xdr:col>1</xdr:col>
      <xdr:colOff>393153</xdr:colOff>
      <xdr:row>20</xdr:row>
      <xdr:rowOff>45584</xdr:rowOff>
    </xdr:to>
    <xdr:pic>
      <xdr:nvPicPr>
        <xdr:cNvPr id="7" name="Graphic 6" descr="Statistics with solid fill">
          <a:extLst>
            <a:ext uri="{FF2B5EF4-FFF2-40B4-BE49-F238E27FC236}">
              <a16:creationId xmlns:a16="http://schemas.microsoft.com/office/drawing/2014/main" id="{6F362440-AFCA-DBEA-B4FC-9540C3CCA1FF}"/>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49800" y="2586718"/>
          <a:ext cx="655674" cy="724580"/>
        </a:xfrm>
        <a:prstGeom prst="rect">
          <a:avLst/>
        </a:prstGeom>
      </xdr:spPr>
    </xdr:pic>
    <xdr:clientData/>
  </xdr:twoCellAnchor>
  <xdr:twoCellAnchor editAs="oneCell">
    <xdr:from>
      <xdr:col>0</xdr:col>
      <xdr:colOff>239631</xdr:colOff>
      <xdr:row>3</xdr:row>
      <xdr:rowOff>72118</xdr:rowOff>
    </xdr:from>
    <xdr:to>
      <xdr:col>1</xdr:col>
      <xdr:colOff>507256</xdr:colOff>
      <xdr:row>8</xdr:row>
      <xdr:rowOff>14965</xdr:rowOff>
    </xdr:to>
    <xdr:pic>
      <xdr:nvPicPr>
        <xdr:cNvPr id="19" name="Picture 18">
          <a:extLst>
            <a:ext uri="{FF2B5EF4-FFF2-40B4-BE49-F238E27FC236}">
              <a16:creationId xmlns:a16="http://schemas.microsoft.com/office/drawing/2014/main" id="{7F13C880-983A-42EC-9D64-2C758AD08533}"/>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239631" y="561975"/>
          <a:ext cx="879946" cy="759276"/>
        </a:xfrm>
        <a:prstGeom prst="rect">
          <a:avLst/>
        </a:prstGeom>
      </xdr:spPr>
    </xdr:pic>
    <xdr:clientData/>
  </xdr:twoCellAnchor>
  <xdr:twoCellAnchor editAs="oneCell">
    <xdr:from>
      <xdr:col>0</xdr:col>
      <xdr:colOff>332695</xdr:colOff>
      <xdr:row>10</xdr:row>
      <xdr:rowOff>72798</xdr:rowOff>
    </xdr:from>
    <xdr:to>
      <xdr:col>1</xdr:col>
      <xdr:colOff>370795</xdr:colOff>
      <xdr:row>15</xdr:row>
      <xdr:rowOff>33338</xdr:rowOff>
    </xdr:to>
    <xdr:pic>
      <xdr:nvPicPr>
        <xdr:cNvPr id="25" name="Graphic 24" descr="Database with solid fill">
          <a:hlinkClick xmlns:r="http://schemas.openxmlformats.org/officeDocument/2006/relationships" r:id="rId11"/>
          <a:extLst>
            <a:ext uri="{FF2B5EF4-FFF2-40B4-BE49-F238E27FC236}">
              <a16:creationId xmlns:a16="http://schemas.microsoft.com/office/drawing/2014/main" id="{B5E0C565-2779-1F23-EF31-CB8B6A5E0E1E}"/>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32695" y="1705655"/>
          <a:ext cx="650421" cy="776969"/>
        </a:xfrm>
        <a:prstGeom prst="rect">
          <a:avLst/>
        </a:prstGeom>
      </xdr:spPr>
    </xdr:pic>
    <xdr:clientData/>
  </xdr:twoCellAnchor>
  <xdr:twoCellAnchor editAs="oneCell">
    <xdr:from>
      <xdr:col>13</xdr:col>
      <xdr:colOff>390575</xdr:colOff>
      <xdr:row>2</xdr:row>
      <xdr:rowOff>81644</xdr:rowOff>
    </xdr:from>
    <xdr:to>
      <xdr:col>19</xdr:col>
      <xdr:colOff>491169</xdr:colOff>
      <xdr:row>6</xdr:row>
      <xdr:rowOff>95251</xdr:rowOff>
    </xdr:to>
    <mc:AlternateContent xmlns:mc="http://schemas.openxmlformats.org/markup-compatibility/2006">
      <mc:Choice xmlns:a14="http://schemas.microsoft.com/office/drawing/2010/main" Requires="a14">
        <xdr:graphicFrame macro="">
          <xdr:nvGraphicFramePr>
            <xdr:cNvPr id="27" name="Year 1">
              <a:extLst>
                <a:ext uri="{FF2B5EF4-FFF2-40B4-BE49-F238E27FC236}">
                  <a16:creationId xmlns:a16="http://schemas.microsoft.com/office/drawing/2014/main" id="{F33C100D-23F8-40C3-9B1D-5936A8F62BA9}"/>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8350754" y="408215"/>
              <a:ext cx="3774522" cy="666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166509</xdr:colOff>
      <xdr:row>3</xdr:row>
      <xdr:rowOff>1360</xdr:rowOff>
    </xdr:from>
    <xdr:to>
      <xdr:col>13</xdr:col>
      <xdr:colOff>154618</xdr:colOff>
      <xdr:row>6</xdr:row>
      <xdr:rowOff>59872</xdr:rowOff>
    </xdr:to>
    <mc:AlternateContent xmlns:mc="http://schemas.openxmlformats.org/markup-compatibility/2006">
      <mc:Choice xmlns:a14="http://schemas.microsoft.com/office/drawing/2010/main" Requires="a14">
        <xdr:graphicFrame macro="">
          <xdr:nvGraphicFramePr>
            <xdr:cNvPr id="29" name="Fuel Type 1">
              <a:extLst>
                <a:ext uri="{FF2B5EF4-FFF2-40B4-BE49-F238E27FC236}">
                  <a16:creationId xmlns:a16="http://schemas.microsoft.com/office/drawing/2014/main" id="{4896D0C3-75D5-4427-910B-9014E8DDAD76}"/>
                </a:ext>
              </a:extLst>
            </xdr:cNvPr>
            <xdr:cNvGraphicFramePr/>
          </xdr:nvGraphicFramePr>
          <xdr:xfrm>
            <a:off x="0" y="0"/>
            <a:ext cx="0" cy="0"/>
          </xdr:xfrm>
          <a:graphic>
            <a:graphicData uri="http://schemas.microsoft.com/office/drawing/2010/slicer">
              <sle:slicer xmlns:sle="http://schemas.microsoft.com/office/drawing/2010/slicer" name="Fuel Type 1"/>
            </a:graphicData>
          </a:graphic>
        </xdr:graphicFrame>
      </mc:Choice>
      <mc:Fallback>
        <xdr:sp macro="" textlink="">
          <xdr:nvSpPr>
            <xdr:cNvPr id="0" name=""/>
            <xdr:cNvSpPr>
              <a:spLocks noTextEdit="1"/>
            </xdr:cNvSpPr>
          </xdr:nvSpPr>
          <xdr:spPr>
            <a:xfrm>
              <a:off x="6289723" y="491217"/>
              <a:ext cx="1825074" cy="5483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4</xdr:col>
      <xdr:colOff>511650</xdr:colOff>
      <xdr:row>22</xdr:row>
      <xdr:rowOff>19051</xdr:rowOff>
    </xdr:from>
    <xdr:ext cx="842238" cy="247649"/>
    <xdr:sp macro="" textlink="urus">
      <xdr:nvSpPr>
        <xdr:cNvPr id="4" name="TextBox 3">
          <a:extLst>
            <a:ext uri="{FF2B5EF4-FFF2-40B4-BE49-F238E27FC236}">
              <a16:creationId xmlns:a16="http://schemas.microsoft.com/office/drawing/2014/main" id="{3F3C96D1-D5F4-ABE2-E687-68B3FB4CA413}"/>
            </a:ext>
          </a:extLst>
        </xdr:cNvPr>
        <xdr:cNvSpPr txBox="1"/>
      </xdr:nvSpPr>
      <xdr:spPr>
        <a:xfrm>
          <a:off x="2960936" y="3611337"/>
          <a:ext cx="842238" cy="2476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272D6D0C-078D-4698-8726-AFD0478AF1EE}" type="TxLink">
            <a:rPr lang="en-US" sz="1400" b="0" i="0" u="none" strike="noStrike">
              <a:solidFill>
                <a:schemeClr val="bg2"/>
              </a:solidFill>
              <a:latin typeface="Arial"/>
              <a:cs typeface="Arial"/>
            </a:rPr>
            <a:pPr/>
            <a:t>Urus</a:t>
          </a:fld>
          <a:endParaRPr lang="en-US" sz="1400">
            <a:solidFill>
              <a:schemeClr val="bg2"/>
            </a:solidFill>
          </a:endParaRPr>
        </a:p>
      </xdr:txBody>
    </xdr:sp>
    <xdr:clientData/>
  </xdr:oneCellAnchor>
  <xdr:oneCellAnchor>
    <xdr:from>
      <xdr:col>4</xdr:col>
      <xdr:colOff>408237</xdr:colOff>
      <xdr:row>23</xdr:row>
      <xdr:rowOff>81643</xdr:rowOff>
    </xdr:from>
    <xdr:ext cx="842238" cy="600075"/>
    <xdr:sp macro="" textlink="sor">
      <xdr:nvSpPr>
        <xdr:cNvPr id="26" name="TextBox 25">
          <a:extLst>
            <a:ext uri="{FF2B5EF4-FFF2-40B4-BE49-F238E27FC236}">
              <a16:creationId xmlns:a16="http://schemas.microsoft.com/office/drawing/2014/main" id="{945580A4-12F6-32D8-39AF-68FC66682D53}"/>
            </a:ext>
          </a:extLst>
        </xdr:cNvPr>
        <xdr:cNvSpPr txBox="1"/>
      </xdr:nvSpPr>
      <xdr:spPr>
        <a:xfrm>
          <a:off x="2857523" y="3837214"/>
          <a:ext cx="842238" cy="6000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69BE463C-2D8B-4ACF-9455-5F7E662888EF}" type="TxLink">
            <a:rPr lang="en-US" sz="1600" b="0" i="0" u="none" strike="noStrike">
              <a:solidFill>
                <a:schemeClr val="bg2"/>
              </a:solidFill>
              <a:latin typeface="Arial"/>
              <a:cs typeface="Arial"/>
            </a:rPr>
            <a:pPr/>
            <a:t>13.91B</a:t>
          </a:fld>
          <a:endParaRPr lang="en-US" sz="1600">
            <a:solidFill>
              <a:schemeClr val="bg2"/>
            </a:solidFill>
          </a:endParaRPr>
        </a:p>
      </xdr:txBody>
    </xdr:sp>
    <xdr:clientData/>
  </xdr:oneCellAnchor>
  <xdr:twoCellAnchor>
    <xdr:from>
      <xdr:col>4</xdr:col>
      <xdr:colOff>392172</xdr:colOff>
      <xdr:row>30</xdr:row>
      <xdr:rowOff>91169</xdr:rowOff>
    </xdr:from>
    <xdr:to>
      <xdr:col>6</xdr:col>
      <xdr:colOff>90881</xdr:colOff>
      <xdr:row>32</xdr:row>
      <xdr:rowOff>110218</xdr:rowOff>
    </xdr:to>
    <xdr:sp macro="" textlink="Huracan">
      <xdr:nvSpPr>
        <xdr:cNvPr id="28" name="TextBox 27">
          <a:extLst>
            <a:ext uri="{FF2B5EF4-FFF2-40B4-BE49-F238E27FC236}">
              <a16:creationId xmlns:a16="http://schemas.microsoft.com/office/drawing/2014/main" id="{BD22C74A-D731-8EEE-ED47-F37FAB4E5FA6}"/>
            </a:ext>
          </a:extLst>
        </xdr:cNvPr>
        <xdr:cNvSpPr txBox="1"/>
      </xdr:nvSpPr>
      <xdr:spPr>
        <a:xfrm>
          <a:off x="2841458" y="4989740"/>
          <a:ext cx="923352" cy="3456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6077D84-EA85-4E62-9F06-CD4698A5DB40}" type="TxLink">
            <a:rPr lang="en-US" sz="1400" b="0" i="0" u="none" strike="noStrike">
              <a:solidFill>
                <a:schemeClr val="bg2"/>
              </a:solidFill>
              <a:latin typeface="Arial"/>
              <a:cs typeface="Arial"/>
            </a:rPr>
            <a:pPr/>
            <a:t>Huracán</a:t>
          </a:fld>
          <a:endParaRPr lang="en-US" sz="1400">
            <a:solidFill>
              <a:schemeClr val="bg2"/>
            </a:solidFill>
          </a:endParaRPr>
        </a:p>
      </xdr:txBody>
    </xdr:sp>
    <xdr:clientData/>
  </xdr:twoCellAnchor>
  <xdr:twoCellAnchor>
    <xdr:from>
      <xdr:col>4</xdr:col>
      <xdr:colOff>388978</xdr:colOff>
      <xdr:row>32</xdr:row>
      <xdr:rowOff>48984</xdr:rowOff>
    </xdr:from>
    <xdr:to>
      <xdr:col>5</xdr:col>
      <xdr:colOff>555357</xdr:colOff>
      <xdr:row>34</xdr:row>
      <xdr:rowOff>58510</xdr:rowOff>
    </xdr:to>
    <xdr:sp macro="" textlink="sorh">
      <xdr:nvSpPr>
        <xdr:cNvPr id="30" name="TextBox 29">
          <a:extLst>
            <a:ext uri="{FF2B5EF4-FFF2-40B4-BE49-F238E27FC236}">
              <a16:creationId xmlns:a16="http://schemas.microsoft.com/office/drawing/2014/main" id="{0F20ED2F-C6FF-C22B-E38C-D4555C2B415E}"/>
            </a:ext>
          </a:extLst>
        </xdr:cNvPr>
        <xdr:cNvSpPr txBox="1"/>
      </xdr:nvSpPr>
      <xdr:spPr>
        <a:xfrm>
          <a:off x="2838264" y="5274127"/>
          <a:ext cx="778700" cy="3360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3B0A7C1-9BFA-4C02-A5F1-511622E77DC8}" type="TxLink">
            <a:rPr lang="en-US" sz="1400" b="0" i="0" u="none" strike="noStrike">
              <a:solidFill>
                <a:schemeClr val="bg2"/>
              </a:solidFill>
              <a:latin typeface="Arial"/>
              <a:cs typeface="Arial"/>
            </a:rPr>
            <a:pPr/>
            <a:t>13.35B</a:t>
          </a:fld>
          <a:endParaRPr lang="en-US" sz="1400">
            <a:solidFill>
              <a:schemeClr val="bg2"/>
            </a:solidFill>
          </a:endParaRPr>
        </a:p>
      </xdr:txBody>
    </xdr:sp>
    <xdr:clientData/>
  </xdr:twoCellAnchor>
  <xdr:twoCellAnchor>
    <xdr:from>
      <xdr:col>4</xdr:col>
      <xdr:colOff>282232</xdr:colOff>
      <xdr:row>37</xdr:row>
      <xdr:rowOff>133351</xdr:rowOff>
    </xdr:from>
    <xdr:to>
      <xdr:col>6</xdr:col>
      <xdr:colOff>66111</xdr:colOff>
      <xdr:row>40</xdr:row>
      <xdr:rowOff>9525</xdr:rowOff>
    </xdr:to>
    <xdr:sp macro="" textlink="urusse">
      <xdr:nvSpPr>
        <xdr:cNvPr id="31" name="TextBox 30">
          <a:extLst>
            <a:ext uri="{FF2B5EF4-FFF2-40B4-BE49-F238E27FC236}">
              <a16:creationId xmlns:a16="http://schemas.microsoft.com/office/drawing/2014/main" id="{5C6D42DD-AB01-4045-80EC-96C417F2A317}"/>
            </a:ext>
          </a:extLst>
        </xdr:cNvPr>
        <xdr:cNvSpPr txBox="1"/>
      </xdr:nvSpPr>
      <xdr:spPr>
        <a:xfrm>
          <a:off x="2731518" y="6174922"/>
          <a:ext cx="1008522" cy="3660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2105BEE-E533-4D51-937C-5B4E7F780F00}" type="TxLink">
            <a:rPr lang="en-US" sz="1400" b="0" i="0" u="none" strike="noStrike">
              <a:solidFill>
                <a:schemeClr val="bg2"/>
              </a:solidFill>
              <a:latin typeface="Arial"/>
              <a:cs typeface="Arial"/>
            </a:rPr>
            <a:pPr/>
            <a:t>Urus SE</a:t>
          </a:fld>
          <a:endParaRPr lang="en-US" sz="1400">
            <a:solidFill>
              <a:schemeClr val="bg2"/>
            </a:solidFill>
          </a:endParaRPr>
        </a:p>
      </xdr:txBody>
    </xdr:sp>
    <xdr:clientData/>
  </xdr:twoCellAnchor>
  <xdr:twoCellAnchor>
    <xdr:from>
      <xdr:col>4</xdr:col>
      <xdr:colOff>407883</xdr:colOff>
      <xdr:row>39</xdr:row>
      <xdr:rowOff>111580</xdr:rowOff>
    </xdr:from>
    <xdr:to>
      <xdr:col>5</xdr:col>
      <xdr:colOff>529648</xdr:colOff>
      <xdr:row>41</xdr:row>
      <xdr:rowOff>149681</xdr:rowOff>
    </xdr:to>
    <xdr:sp macro="" textlink="soru">
      <xdr:nvSpPr>
        <xdr:cNvPr id="32" name="TextBox 31">
          <a:extLst>
            <a:ext uri="{FF2B5EF4-FFF2-40B4-BE49-F238E27FC236}">
              <a16:creationId xmlns:a16="http://schemas.microsoft.com/office/drawing/2014/main" id="{BCD0AD00-3F69-D614-E8F9-3439C356860A}"/>
            </a:ext>
          </a:extLst>
        </xdr:cNvPr>
        <xdr:cNvSpPr txBox="1"/>
      </xdr:nvSpPr>
      <xdr:spPr>
        <a:xfrm>
          <a:off x="2857169" y="6479723"/>
          <a:ext cx="734086" cy="3646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7DA18C3-5388-4512-AAA0-FFF02108930A}" type="TxLink">
            <a:rPr lang="en-US" sz="1400" b="0" i="0" u="none" strike="noStrike">
              <a:solidFill>
                <a:schemeClr val="bg2"/>
              </a:solidFill>
              <a:latin typeface="Arial"/>
              <a:cs typeface="Arial"/>
            </a:rPr>
            <a:pPr/>
            <a:t>8.62B</a:t>
          </a:fld>
          <a:endParaRPr lang="en-US" sz="1400">
            <a:solidFill>
              <a:schemeClr val="bg2"/>
            </a:solidFill>
          </a:endParaRPr>
        </a:p>
      </xdr:txBody>
    </xdr:sp>
    <xdr:clientData/>
  </xdr:twoCellAnchor>
  <xdr:twoCellAnchor editAs="oneCell">
    <xdr:from>
      <xdr:col>0</xdr:col>
      <xdr:colOff>293442</xdr:colOff>
      <xdr:row>7</xdr:row>
      <xdr:rowOff>42521</xdr:rowOff>
    </xdr:from>
    <xdr:to>
      <xdr:col>1</xdr:col>
      <xdr:colOff>476379</xdr:colOff>
      <xdr:row>11</xdr:row>
      <xdr:rowOff>16328</xdr:rowOff>
    </xdr:to>
    <xdr:pic>
      <xdr:nvPicPr>
        <xdr:cNvPr id="23" name="Graphic 22" descr="Daily calendar with solid fill">
          <a:extLst>
            <a:ext uri="{FF2B5EF4-FFF2-40B4-BE49-F238E27FC236}">
              <a16:creationId xmlns:a16="http://schemas.microsoft.com/office/drawing/2014/main" id="{476D3D4A-F38A-8727-C111-F2CDF73D9728}"/>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93442" y="1185521"/>
          <a:ext cx="795258" cy="626950"/>
        </a:xfrm>
        <a:prstGeom prst="rect">
          <a:avLst/>
        </a:prstGeom>
      </xdr:spPr>
    </xdr:pic>
    <xdr:clientData/>
  </xdr:twoCellAnchor>
  <xdr:twoCellAnchor>
    <xdr:from>
      <xdr:col>0</xdr:col>
      <xdr:colOff>24880</xdr:colOff>
      <xdr:row>18</xdr:row>
      <xdr:rowOff>136070</xdr:rowOff>
    </xdr:from>
    <xdr:to>
      <xdr:col>5</xdr:col>
      <xdr:colOff>424155</xdr:colOff>
      <xdr:row>29</xdr:row>
      <xdr:rowOff>10060</xdr:rowOff>
    </xdr:to>
    <xdr:pic>
      <xdr:nvPicPr>
        <xdr:cNvPr id="35" name="Picture 34">
          <a:extLst>
            <a:ext uri="{FF2B5EF4-FFF2-40B4-BE49-F238E27FC236}">
              <a16:creationId xmlns:a16="http://schemas.microsoft.com/office/drawing/2014/main" id="{9DF87433-C25A-9DE7-F9F0-1E808AFA2102}"/>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24880" y="3075213"/>
          <a:ext cx="3460882" cy="1670133"/>
        </a:xfrm>
        <a:prstGeom prst="rect">
          <a:avLst/>
        </a:prstGeom>
      </xdr:spPr>
    </xdr:pic>
    <xdr:clientData fLocksWithSheet="0"/>
  </xdr:twoCellAnchor>
  <xdr:twoCellAnchor editAs="oneCell">
    <xdr:from>
      <xdr:col>0</xdr:col>
      <xdr:colOff>346302</xdr:colOff>
      <xdr:row>11</xdr:row>
      <xdr:rowOff>72798</xdr:rowOff>
    </xdr:from>
    <xdr:to>
      <xdr:col>1</xdr:col>
      <xdr:colOff>384402</xdr:colOff>
      <xdr:row>16</xdr:row>
      <xdr:rowOff>33339</xdr:rowOff>
    </xdr:to>
    <xdr:pic>
      <xdr:nvPicPr>
        <xdr:cNvPr id="14" name="Graphic 13" descr="Database with solid fill">
          <a:hlinkClick xmlns:r="http://schemas.openxmlformats.org/officeDocument/2006/relationships" r:id="rId11"/>
          <a:extLst>
            <a:ext uri="{FF2B5EF4-FFF2-40B4-BE49-F238E27FC236}">
              <a16:creationId xmlns:a16="http://schemas.microsoft.com/office/drawing/2014/main" id="{642EF5CA-EFC5-A0D7-EB4C-313C0E2C92D6}"/>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46302" y="1868941"/>
          <a:ext cx="650421" cy="776969"/>
        </a:xfrm>
        <a:prstGeom prst="rect">
          <a:avLst/>
        </a:prstGeom>
      </xdr:spPr>
    </xdr:pic>
    <xdr:clientData/>
  </xdr:twoCellAnchor>
  <xdr:twoCellAnchor editAs="oneCell">
    <xdr:from>
      <xdr:col>0</xdr:col>
      <xdr:colOff>334802</xdr:colOff>
      <xdr:row>10</xdr:row>
      <xdr:rowOff>146959</xdr:rowOff>
    </xdr:from>
    <xdr:to>
      <xdr:col>1</xdr:col>
      <xdr:colOff>368691</xdr:colOff>
      <xdr:row>14</xdr:row>
      <xdr:rowOff>122464</xdr:rowOff>
    </xdr:to>
    <xdr:pic>
      <xdr:nvPicPr>
        <xdr:cNvPr id="33" name="Graphic 32" descr="Database with solid fill">
          <a:hlinkClick xmlns:r="http://schemas.openxmlformats.org/officeDocument/2006/relationships" r:id="rId11"/>
          <a:extLst>
            <a:ext uri="{FF2B5EF4-FFF2-40B4-BE49-F238E27FC236}">
              <a16:creationId xmlns:a16="http://schemas.microsoft.com/office/drawing/2014/main" id="{7D39CC6B-72C2-E4A2-F174-24CFDD6CB79D}"/>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34802" y="1779816"/>
          <a:ext cx="646210" cy="62864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45334</xdr:colOff>
      <xdr:row>0</xdr:row>
      <xdr:rowOff>66676</xdr:rowOff>
    </xdr:from>
    <xdr:to>
      <xdr:col>17</xdr:col>
      <xdr:colOff>601270</xdr:colOff>
      <xdr:row>7</xdr:row>
      <xdr:rowOff>114300</xdr:rowOff>
    </xdr:to>
    <xdr:pic>
      <xdr:nvPicPr>
        <xdr:cNvPr id="17" name="Picture 16">
          <a:extLst>
            <a:ext uri="{FF2B5EF4-FFF2-40B4-BE49-F238E27FC236}">
              <a16:creationId xmlns:a16="http://schemas.microsoft.com/office/drawing/2014/main" id="{34876168-76F0-C6CA-3DB4-01D2B88C27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70134" y="66676"/>
          <a:ext cx="2994336" cy="1181099"/>
        </a:xfrm>
        <a:prstGeom prst="rect">
          <a:avLst/>
        </a:prstGeom>
      </xdr:spPr>
    </xdr:pic>
    <xdr:clientData/>
  </xdr:twoCellAnchor>
  <xdr:twoCellAnchor editAs="oneCell">
    <xdr:from>
      <xdr:col>14</xdr:col>
      <xdr:colOff>533402</xdr:colOff>
      <xdr:row>6</xdr:row>
      <xdr:rowOff>66675</xdr:rowOff>
    </xdr:from>
    <xdr:to>
      <xdr:col>16</xdr:col>
      <xdr:colOff>600076</xdr:colOff>
      <xdr:row>14</xdr:row>
      <xdr:rowOff>57149</xdr:rowOff>
    </xdr:to>
    <xdr:pic>
      <xdr:nvPicPr>
        <xdr:cNvPr id="19" name="Picture 18">
          <a:extLst>
            <a:ext uri="{FF2B5EF4-FFF2-40B4-BE49-F238E27FC236}">
              <a16:creationId xmlns:a16="http://schemas.microsoft.com/office/drawing/2014/main" id="{4DBE4E6F-978C-BD64-76C1-D5B31E95135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067802" y="1038225"/>
          <a:ext cx="1285874" cy="1285874"/>
        </a:xfrm>
        <a:prstGeom prst="rect">
          <a:avLst/>
        </a:prstGeom>
      </xdr:spPr>
    </xdr:pic>
    <xdr:clientData/>
  </xdr:twoCellAnchor>
  <xdr:twoCellAnchor editAs="oneCell">
    <xdr:from>
      <xdr:col>15</xdr:col>
      <xdr:colOff>219076</xdr:colOff>
      <xdr:row>13</xdr:row>
      <xdr:rowOff>58001</xdr:rowOff>
    </xdr:from>
    <xdr:to>
      <xdr:col>17</xdr:col>
      <xdr:colOff>123825</xdr:colOff>
      <xdr:row>20</xdr:row>
      <xdr:rowOff>48475</xdr:rowOff>
    </xdr:to>
    <xdr:pic>
      <xdr:nvPicPr>
        <xdr:cNvPr id="21" name="Picture 20">
          <a:extLst>
            <a:ext uri="{FF2B5EF4-FFF2-40B4-BE49-F238E27FC236}">
              <a16:creationId xmlns:a16="http://schemas.microsoft.com/office/drawing/2014/main" id="{BEA16C43-3EA0-1ADF-2EC0-30E1F555E6F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363076" y="2163026"/>
          <a:ext cx="1123949" cy="1123949"/>
        </a:xfrm>
        <a:prstGeom prst="rect">
          <a:avLst/>
        </a:prstGeom>
      </xdr:spPr>
    </xdr:pic>
    <xdr:clientData/>
  </xdr:twoCellAnchor>
  <xdr:twoCellAnchor editAs="oneCell">
    <xdr:from>
      <xdr:col>14</xdr:col>
      <xdr:colOff>495303</xdr:colOff>
      <xdr:row>19</xdr:row>
      <xdr:rowOff>112872</xdr:rowOff>
    </xdr:from>
    <xdr:to>
      <xdr:col>17</xdr:col>
      <xdr:colOff>285751</xdr:colOff>
      <xdr:row>24</xdr:row>
      <xdr:rowOff>114845</xdr:rowOff>
    </xdr:to>
    <xdr:pic>
      <xdr:nvPicPr>
        <xdr:cNvPr id="23" name="Picture 22">
          <a:extLst>
            <a:ext uri="{FF2B5EF4-FFF2-40B4-BE49-F238E27FC236}">
              <a16:creationId xmlns:a16="http://schemas.microsoft.com/office/drawing/2014/main" id="{FA6E70E3-5C8A-6659-749D-DA3A5900F85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029703" y="3189447"/>
          <a:ext cx="1619248" cy="811598"/>
        </a:xfrm>
        <a:prstGeom prst="rect">
          <a:avLst/>
        </a:prstGeom>
      </xdr:spPr>
    </xdr:pic>
    <xdr:clientData/>
  </xdr:twoCellAnchor>
  <xdr:twoCellAnchor editAs="oneCell">
    <xdr:from>
      <xdr:col>11</xdr:col>
      <xdr:colOff>571504</xdr:colOff>
      <xdr:row>3</xdr:row>
      <xdr:rowOff>104775</xdr:rowOff>
    </xdr:from>
    <xdr:to>
      <xdr:col>13</xdr:col>
      <xdr:colOff>238126</xdr:colOff>
      <xdr:row>9</xdr:row>
      <xdr:rowOff>19047</xdr:rowOff>
    </xdr:to>
    <xdr:pic>
      <xdr:nvPicPr>
        <xdr:cNvPr id="25" name="Picture 24">
          <a:extLst>
            <a:ext uri="{FF2B5EF4-FFF2-40B4-BE49-F238E27FC236}">
              <a16:creationId xmlns:a16="http://schemas.microsoft.com/office/drawing/2014/main" id="{D9A841E2-B6FF-2AA4-F29A-3FF5D3D10F72}"/>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277104" y="590550"/>
          <a:ext cx="885822" cy="885822"/>
        </a:xfrm>
        <a:prstGeom prst="rect">
          <a:avLst/>
        </a:prstGeom>
      </xdr:spPr>
    </xdr:pic>
    <xdr:clientData/>
  </xdr:twoCellAnchor>
  <xdr:twoCellAnchor editAs="oneCell">
    <xdr:from>
      <xdr:col>12</xdr:col>
      <xdr:colOff>533403</xdr:colOff>
      <xdr:row>12</xdr:row>
      <xdr:rowOff>85725</xdr:rowOff>
    </xdr:from>
    <xdr:to>
      <xdr:col>14</xdr:col>
      <xdr:colOff>465397</xdr:colOff>
      <xdr:row>27</xdr:row>
      <xdr:rowOff>19050</xdr:rowOff>
    </xdr:to>
    <xdr:pic>
      <xdr:nvPicPr>
        <xdr:cNvPr id="27" name="Picture 26">
          <a:extLst>
            <a:ext uri="{FF2B5EF4-FFF2-40B4-BE49-F238E27FC236}">
              <a16:creationId xmlns:a16="http://schemas.microsoft.com/office/drawing/2014/main" id="{26740AF2-97FA-4B9A-54D9-782CD20C29F9}"/>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848603" y="2028825"/>
          <a:ext cx="1151194" cy="2362200"/>
        </a:xfrm>
        <a:prstGeom prst="rect">
          <a:avLst/>
        </a:prstGeom>
      </xdr:spPr>
    </xdr:pic>
    <xdr:clientData/>
  </xdr:twoCellAnchor>
  <xdr:twoCellAnchor editAs="oneCell">
    <xdr:from>
      <xdr:col>12</xdr:col>
      <xdr:colOff>340501</xdr:colOff>
      <xdr:row>7</xdr:row>
      <xdr:rowOff>142874</xdr:rowOff>
    </xdr:from>
    <xdr:to>
      <xdr:col>14</xdr:col>
      <xdr:colOff>277567</xdr:colOff>
      <xdr:row>12</xdr:row>
      <xdr:rowOff>86678</xdr:rowOff>
    </xdr:to>
    <xdr:pic>
      <xdr:nvPicPr>
        <xdr:cNvPr id="29" name="Picture 28">
          <a:extLst>
            <a:ext uri="{FF2B5EF4-FFF2-40B4-BE49-F238E27FC236}">
              <a16:creationId xmlns:a16="http://schemas.microsoft.com/office/drawing/2014/main" id="{E35B4D12-207D-5C8A-F875-EC2A24CA354D}"/>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55701" y="1276349"/>
          <a:ext cx="1156266" cy="753429"/>
        </a:xfrm>
        <a:prstGeom prst="rect">
          <a:avLst/>
        </a:prstGeom>
      </xdr:spPr>
    </xdr:pic>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70.542303472219" backgroundQuery="1" createdVersion="7" refreshedVersion="7" minRefreshableVersion="3" recordCount="58" xr:uid="{07004B9A-CD98-41B4-BE5B-D878894543E6}">
  <cacheSource type="external" connectionId="1"/>
  <cacheFields count="13">
    <cacheField name="Model" numFmtId="0">
      <sharedItems count="6">
        <s v="Urus"/>
        <s v="Huracán"/>
        <s v="Aventador"/>
        <s v="Revuelto"/>
        <s v="Urus SE"/>
        <s v="Huracán (Temerario)"/>
      </sharedItems>
    </cacheField>
    <cacheField name="Year" numFmtId="0">
      <sharedItems containsSemiMixedTypes="0" containsString="0" containsNumber="1" containsInteger="1" minValue="2020" maxValue="2025" count="6">
        <n v="2020"/>
        <n v="2021"/>
        <n v="2022"/>
        <n v="2023"/>
        <n v="2024"/>
        <n v="2025"/>
      </sharedItems>
    </cacheField>
    <cacheField name="Region" numFmtId="0">
      <sharedItems count="3">
        <s v="EMEA"/>
        <s v="Americas"/>
        <s v="APAC"/>
      </sharedItems>
    </cacheField>
    <cacheField name="Color" numFmtId="0">
      <sharedItems count="10">
        <s v="Black"/>
        <s v="White"/>
        <s v="Red"/>
        <s v="Yellow"/>
        <s v="Orange"/>
        <s v="Silver"/>
        <s v="Blue"/>
        <s v="Green"/>
        <s v="Grey"/>
        <s v="O  range" u="1"/>
      </sharedItems>
    </cacheField>
    <cacheField name="Fuel Type" numFmtId="0">
      <sharedItems count="2">
        <s v="Gasoline"/>
        <s v="Hybrid"/>
      </sharedItems>
    </cacheField>
    <cacheField name="Base Price (USD)" numFmtId="0">
      <sharedItems containsSemiMixedTypes="0" containsString="0" containsNumber="1" containsInteger="1" minValue="230000" maxValue="590000"/>
    </cacheField>
    <cacheField name="Horsepower" numFmtId="0">
      <sharedItems containsSemiMixedTypes="0" containsString="0" containsNumber="1" containsInteger="1" minValue="631" maxValue="1001" count="5">
        <n v="641"/>
        <n v="631"/>
        <n v="769"/>
        <n v="1001"/>
        <n v="850"/>
      </sharedItems>
    </cacheField>
    <cacheField name="Sales Volume" numFmtId="0">
      <sharedItems containsSemiMixedTypes="0" containsString="0" containsNumber="1" containsInteger="1" minValue="63" maxValue="6200"/>
    </cacheField>
    <cacheField name="Turbo (Yes/No)" numFmtId="0">
      <sharedItems count="1">
        <s v="Yes"/>
      </sharedItems>
    </cacheField>
    <cacheField name="Date Sold" numFmtId="0">
      <sharedItems containsSemiMixedTypes="0" containsNonDate="0" containsDate="1" containsString="0" minDate="2022-01-15T00:00:00" maxDate="2025-01-06T00:00:00" count="40">
        <d v="2024-01-10T00:00:00"/>
        <d v="2024-05-15T00:00:00"/>
        <d v="2023-06-01T00:00:00"/>
        <d v="2024-08-20T00:00:00"/>
        <d v="2022-11-12T00:00:00"/>
        <d v="2025-01-05T00:00:00"/>
        <d v="2024-02-28T00:00:00"/>
        <d v="2023-12-15T00:00:00"/>
        <d v="2024-07-04T00:00:00"/>
        <d v="2023-04-20T00:00:00"/>
        <d v="2022-05-10T00:00:00"/>
        <d v="2024-11-30T00:00:00"/>
        <d v="2023-08-14T00:00:00"/>
        <d v="2024-01-22T00:00:00"/>
        <d v="2023-01-05T00:00:00"/>
        <d v="2024-09-12T00:00:00"/>
        <d v="2022-01-15T00:00:00"/>
        <d v="2022-01-20T00:00:00"/>
        <d v="2022-01-25T00:00:00"/>
        <d v="2022-01-31T00:00:00"/>
        <d v="2022-02-01T00:00:00"/>
        <d v="2022-02-05T00:00:00"/>
        <d v="2022-02-10T00:00:00"/>
        <d v="2022-02-15T00:00:00"/>
        <d v="2022-02-20T00:00:00"/>
        <d v="2022-02-25T00:00:00"/>
        <d v="2022-02-28T00:00:00"/>
        <d v="2022-03-01T00:00:00"/>
        <d v="2022-03-05T00:00:00"/>
        <d v="2022-03-10T00:00:00"/>
        <d v="2022-03-15T00:00:00"/>
        <d v="2022-03-20T00:00:00"/>
        <d v="2022-03-25T00:00:00"/>
        <d v="2022-03-31T00:00:00"/>
        <d v="2022-04-01T00:00:00"/>
        <d v="2022-04-05T00:00:00"/>
        <d v="2022-04-10T00:00:00"/>
        <d v="2022-04-15T00:00:00"/>
        <d v="2022-04-20T00:00:00"/>
        <d v="2022-04-25T00:00:00"/>
      </sharedItems>
      <fieldGroup par="12" base="9">
        <rangePr groupBy="months" startDate="2022-01-15T00:00:00" endDate="2025-01-06T00:00:00"/>
        <groupItems count="14">
          <s v="&lt;1/15/2022"/>
          <s v="Jan"/>
          <s v="Feb"/>
          <s v="Mar"/>
          <s v="Apr"/>
          <s v="May"/>
          <s v="Jun"/>
          <s v="Jul"/>
          <s v="Aug"/>
          <s v="Sep"/>
          <s v="Oct"/>
          <s v="Nov"/>
          <s v="Dec"/>
          <s v="&gt;1/6/2025"/>
        </groupItems>
      </fieldGroup>
    </cacheField>
    <cacheField name="Revenue" numFmtId="0">
      <sharedItems containsSemiMixedTypes="0" containsString="0" containsNumber="1" containsInteger="1" minValue="36540000" maxValue="1856000000"/>
    </cacheField>
    <cacheField name="Quarters" numFmtId="0" databaseField="0">
      <fieldGroup base="9">
        <rangePr groupBy="quarters" startDate="2022-01-15T00:00:00" endDate="2025-01-06T00:00:00"/>
        <groupItems count="6">
          <s v="&lt;1/15/2022"/>
          <s v="Qtr1"/>
          <s v="Qtr2"/>
          <s v="Qtr3"/>
          <s v="Qtr4"/>
          <s v="&gt;1/6/2025"/>
        </groupItems>
      </fieldGroup>
    </cacheField>
    <cacheField name="Years" numFmtId="0" databaseField="0">
      <fieldGroup base="9">
        <rangePr groupBy="years" startDate="2022-01-15T00:00:00" endDate="2025-01-06T00:00:00"/>
        <groupItems count="6">
          <s v="&lt;1/15/2022"/>
          <s v="2022"/>
          <s v="2023"/>
          <s v="2024"/>
          <s v="2025"/>
          <s v="&gt;1/6/2025"/>
        </groupItems>
      </fieldGroup>
    </cacheField>
  </cacheFields>
  <extLst>
    <ext xmlns:x14="http://schemas.microsoft.com/office/spreadsheetml/2009/9/main" uri="{725AE2AE-9491-48be-B2B4-4EB974FC3084}">
      <x14:pivotCacheDefinition pivotCacheId="132287856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
  <r>
    <x v="0"/>
    <x v="0"/>
    <x v="0"/>
    <x v="0"/>
    <x v="0"/>
    <n v="230000"/>
    <x v="0"/>
    <n v="4500"/>
    <x v="0"/>
    <x v="0"/>
    <n v="1035000000"/>
  </r>
  <r>
    <x v="0"/>
    <x v="0"/>
    <x v="1"/>
    <x v="1"/>
    <x v="0"/>
    <n v="240000"/>
    <x v="0"/>
    <n v="4800"/>
    <x v="0"/>
    <x v="1"/>
    <n v="1152000000"/>
  </r>
  <r>
    <x v="0"/>
    <x v="0"/>
    <x v="2"/>
    <x v="2"/>
    <x v="0"/>
    <n v="235000"/>
    <x v="0"/>
    <n v="2700"/>
    <x v="0"/>
    <x v="2"/>
    <n v="634500000"/>
  </r>
  <r>
    <x v="1"/>
    <x v="0"/>
    <x v="0"/>
    <x v="3"/>
    <x v="0"/>
    <n v="260000"/>
    <x v="1"/>
    <n v="2500"/>
    <x v="0"/>
    <x v="3"/>
    <n v="650000000"/>
  </r>
  <r>
    <x v="1"/>
    <x v="0"/>
    <x v="1"/>
    <x v="4"/>
    <x v="0"/>
    <n v="270000"/>
    <x v="1"/>
    <n v="2600"/>
    <x v="0"/>
    <x v="4"/>
    <n v="702000000"/>
  </r>
  <r>
    <x v="1"/>
    <x v="0"/>
    <x v="2"/>
    <x v="0"/>
    <x v="0"/>
    <n v="265000"/>
    <x v="1"/>
    <n v="1500"/>
    <x v="0"/>
    <x v="5"/>
    <n v="397500000"/>
  </r>
  <r>
    <x v="2"/>
    <x v="0"/>
    <x v="0"/>
    <x v="0"/>
    <x v="0"/>
    <n v="550000"/>
    <x v="2"/>
    <n v="600"/>
    <x v="0"/>
    <x v="6"/>
    <n v="330000000"/>
  </r>
  <r>
    <x v="2"/>
    <x v="0"/>
    <x v="1"/>
    <x v="1"/>
    <x v="0"/>
    <n v="560000"/>
    <x v="2"/>
    <n v="650"/>
    <x v="0"/>
    <x v="7"/>
    <n v="364000000"/>
  </r>
  <r>
    <x v="2"/>
    <x v="0"/>
    <x v="2"/>
    <x v="2"/>
    <x v="0"/>
    <n v="555000"/>
    <x v="2"/>
    <n v="400"/>
    <x v="0"/>
    <x v="8"/>
    <n v="222000000"/>
  </r>
  <r>
    <x v="0"/>
    <x v="1"/>
    <x v="0"/>
    <x v="5"/>
    <x v="0"/>
    <n v="235000"/>
    <x v="0"/>
    <n v="5021"/>
    <x v="0"/>
    <x v="9"/>
    <n v="1179935000"/>
  </r>
  <r>
    <x v="0"/>
    <x v="1"/>
    <x v="1"/>
    <x v="0"/>
    <x v="0"/>
    <n v="245000"/>
    <x v="0"/>
    <n v="5200"/>
    <x v="0"/>
    <x v="10"/>
    <n v="1274000000"/>
  </r>
  <r>
    <x v="0"/>
    <x v="1"/>
    <x v="2"/>
    <x v="1"/>
    <x v="0"/>
    <n v="240000"/>
    <x v="0"/>
    <n v="2780"/>
    <x v="0"/>
    <x v="11"/>
    <n v="667200000"/>
  </r>
  <r>
    <x v="0"/>
    <x v="0"/>
    <x v="2"/>
    <x v="2"/>
    <x v="0"/>
    <n v="235000"/>
    <x v="0"/>
    <n v="2700"/>
    <x v="0"/>
    <x v="12"/>
    <n v="634500000"/>
  </r>
  <r>
    <x v="1"/>
    <x v="0"/>
    <x v="0"/>
    <x v="3"/>
    <x v="0"/>
    <n v="260000"/>
    <x v="1"/>
    <n v="2500"/>
    <x v="0"/>
    <x v="13"/>
    <n v="650000000"/>
  </r>
  <r>
    <x v="1"/>
    <x v="0"/>
    <x v="1"/>
    <x v="4"/>
    <x v="0"/>
    <n v="270000"/>
    <x v="1"/>
    <n v="2600"/>
    <x v="0"/>
    <x v="14"/>
    <n v="702000000"/>
  </r>
  <r>
    <x v="1"/>
    <x v="0"/>
    <x v="2"/>
    <x v="0"/>
    <x v="0"/>
    <n v="265000"/>
    <x v="1"/>
    <n v="1500"/>
    <x v="0"/>
    <x v="15"/>
    <n v="397500000"/>
  </r>
  <r>
    <x v="1"/>
    <x v="1"/>
    <x v="0"/>
    <x v="3"/>
    <x v="0"/>
    <n v="265000"/>
    <x v="1"/>
    <n v="2586"/>
    <x v="0"/>
    <x v="16"/>
    <n v="685290000"/>
  </r>
  <r>
    <x v="1"/>
    <x v="1"/>
    <x v="1"/>
    <x v="4"/>
    <x v="0"/>
    <n v="275000"/>
    <x v="1"/>
    <n v="2700"/>
    <x v="0"/>
    <x v="17"/>
    <n v="742500000"/>
  </r>
  <r>
    <x v="1"/>
    <x v="1"/>
    <x v="2"/>
    <x v="0"/>
    <x v="0"/>
    <n v="270000"/>
    <x v="1"/>
    <n v="1520"/>
    <x v="0"/>
    <x v="18"/>
    <n v="410400000"/>
  </r>
  <r>
    <x v="2"/>
    <x v="1"/>
    <x v="0"/>
    <x v="0"/>
    <x v="0"/>
    <n v="560000"/>
    <x v="2"/>
    <n v="798"/>
    <x v="0"/>
    <x v="19"/>
    <n v="446880000"/>
  </r>
  <r>
    <x v="2"/>
    <x v="1"/>
    <x v="1"/>
    <x v="1"/>
    <x v="0"/>
    <n v="570000"/>
    <x v="2"/>
    <n v="820"/>
    <x v="0"/>
    <x v="19"/>
    <n v="467400000"/>
  </r>
  <r>
    <x v="2"/>
    <x v="1"/>
    <x v="2"/>
    <x v="2"/>
    <x v="0"/>
    <n v="565000"/>
    <x v="2"/>
    <n v="500"/>
    <x v="0"/>
    <x v="20"/>
    <n v="282500000"/>
  </r>
  <r>
    <x v="0"/>
    <x v="2"/>
    <x v="0"/>
    <x v="0"/>
    <x v="0"/>
    <n v="240000"/>
    <x v="0"/>
    <n v="5367"/>
    <x v="0"/>
    <x v="20"/>
    <n v="1288080000"/>
  </r>
  <r>
    <x v="0"/>
    <x v="2"/>
    <x v="1"/>
    <x v="1"/>
    <x v="0"/>
    <n v="250000"/>
    <x v="0"/>
    <n v="5550"/>
    <x v="0"/>
    <x v="20"/>
    <n v="1387500000"/>
  </r>
  <r>
    <x v="0"/>
    <x v="2"/>
    <x v="2"/>
    <x v="2"/>
    <x v="0"/>
    <n v="245000"/>
    <x v="0"/>
    <n v="3000"/>
    <x v="0"/>
    <x v="21"/>
    <n v="735000000"/>
  </r>
  <r>
    <x v="1"/>
    <x v="2"/>
    <x v="0"/>
    <x v="3"/>
    <x v="0"/>
    <n v="270000"/>
    <x v="1"/>
    <n v="3113"/>
    <x v="0"/>
    <x v="21"/>
    <n v="840510000"/>
  </r>
  <r>
    <x v="1"/>
    <x v="2"/>
    <x v="1"/>
    <x v="4"/>
    <x v="0"/>
    <n v="280000"/>
    <x v="1"/>
    <n v="3300"/>
    <x v="0"/>
    <x v="22"/>
    <n v="924000000"/>
  </r>
  <r>
    <x v="1"/>
    <x v="2"/>
    <x v="2"/>
    <x v="0"/>
    <x v="0"/>
    <n v="275000"/>
    <x v="1"/>
    <n v="1900"/>
    <x v="0"/>
    <x v="22"/>
    <n v="522500000"/>
  </r>
  <r>
    <x v="2"/>
    <x v="2"/>
    <x v="0"/>
    <x v="0"/>
    <x v="0"/>
    <n v="570000"/>
    <x v="2"/>
    <n v="753"/>
    <x v="0"/>
    <x v="23"/>
    <n v="429210000"/>
  </r>
  <r>
    <x v="2"/>
    <x v="2"/>
    <x v="1"/>
    <x v="1"/>
    <x v="0"/>
    <n v="580000"/>
    <x v="2"/>
    <n v="780"/>
    <x v="0"/>
    <x v="23"/>
    <n v="452400000"/>
  </r>
  <r>
    <x v="2"/>
    <x v="2"/>
    <x v="2"/>
    <x v="2"/>
    <x v="0"/>
    <n v="575000"/>
    <x v="2"/>
    <n v="480"/>
    <x v="0"/>
    <x v="24"/>
    <n v="276000000"/>
  </r>
  <r>
    <x v="0"/>
    <x v="3"/>
    <x v="0"/>
    <x v="0"/>
    <x v="0"/>
    <n v="250000"/>
    <x v="0"/>
    <n v="6087"/>
    <x v="0"/>
    <x v="25"/>
    <n v="1521750000"/>
  </r>
  <r>
    <x v="0"/>
    <x v="3"/>
    <x v="1"/>
    <x v="1"/>
    <x v="0"/>
    <n v="260000"/>
    <x v="0"/>
    <n v="6200"/>
    <x v="0"/>
    <x v="26"/>
    <n v="1612000000"/>
  </r>
  <r>
    <x v="0"/>
    <x v="3"/>
    <x v="2"/>
    <x v="2"/>
    <x v="0"/>
    <n v="255000"/>
    <x v="0"/>
    <n v="3100"/>
    <x v="0"/>
    <x v="26"/>
    <n v="790500000"/>
  </r>
  <r>
    <x v="1"/>
    <x v="3"/>
    <x v="0"/>
    <x v="3"/>
    <x v="0"/>
    <n v="280000"/>
    <x v="1"/>
    <n v="3962"/>
    <x v="0"/>
    <x v="27"/>
    <n v="1109360000"/>
  </r>
  <r>
    <x v="1"/>
    <x v="3"/>
    <x v="1"/>
    <x v="4"/>
    <x v="0"/>
    <n v="290000"/>
    <x v="1"/>
    <n v="4000"/>
    <x v="0"/>
    <x v="27"/>
    <n v="1160000000"/>
  </r>
  <r>
    <x v="1"/>
    <x v="3"/>
    <x v="2"/>
    <x v="0"/>
    <x v="0"/>
    <n v="285000"/>
    <x v="1"/>
    <n v="2300"/>
    <x v="0"/>
    <x v="27"/>
    <n v="655500000"/>
  </r>
  <r>
    <x v="2"/>
    <x v="3"/>
    <x v="0"/>
    <x v="0"/>
    <x v="0"/>
    <n v="580000"/>
    <x v="2"/>
    <n v="63"/>
    <x v="0"/>
    <x v="28"/>
    <n v="36540000"/>
  </r>
  <r>
    <x v="2"/>
    <x v="3"/>
    <x v="1"/>
    <x v="1"/>
    <x v="0"/>
    <n v="590000"/>
    <x v="2"/>
    <n v="63"/>
    <x v="0"/>
    <x v="28"/>
    <n v="37170000"/>
  </r>
  <r>
    <x v="2"/>
    <x v="3"/>
    <x v="2"/>
    <x v="2"/>
    <x v="0"/>
    <n v="585000"/>
    <x v="2"/>
    <n v="63"/>
    <x v="0"/>
    <x v="29"/>
    <n v="36855000"/>
  </r>
  <r>
    <x v="3"/>
    <x v="4"/>
    <x v="0"/>
    <x v="6"/>
    <x v="1"/>
    <n v="500000"/>
    <x v="3"/>
    <n v="1406"/>
    <x v="0"/>
    <x v="29"/>
    <n v="703000000"/>
  </r>
  <r>
    <x v="3"/>
    <x v="4"/>
    <x v="1"/>
    <x v="1"/>
    <x v="1"/>
    <n v="520000"/>
    <x v="3"/>
    <n v="1500"/>
    <x v="0"/>
    <x v="30"/>
    <n v="780000000"/>
  </r>
  <r>
    <x v="3"/>
    <x v="4"/>
    <x v="2"/>
    <x v="7"/>
    <x v="1"/>
    <n v="510000"/>
    <x v="3"/>
    <n v="900"/>
    <x v="0"/>
    <x v="30"/>
    <n v="459000000"/>
  </r>
  <r>
    <x v="4"/>
    <x v="4"/>
    <x v="0"/>
    <x v="0"/>
    <x v="1"/>
    <n v="300000"/>
    <x v="0"/>
    <n v="5662"/>
    <x v="0"/>
    <x v="31"/>
    <n v="1698600000"/>
  </r>
  <r>
    <x v="4"/>
    <x v="4"/>
    <x v="1"/>
    <x v="5"/>
    <x v="1"/>
    <n v="320000"/>
    <x v="0"/>
    <n v="5800"/>
    <x v="0"/>
    <x v="32"/>
    <n v="1856000000"/>
  </r>
  <r>
    <x v="4"/>
    <x v="4"/>
    <x v="2"/>
    <x v="2"/>
    <x v="1"/>
    <n v="310000"/>
    <x v="0"/>
    <n v="3150"/>
    <x v="0"/>
    <x v="33"/>
    <n v="976500000"/>
  </r>
  <r>
    <x v="1"/>
    <x v="4"/>
    <x v="0"/>
    <x v="3"/>
    <x v="0"/>
    <n v="290000"/>
    <x v="1"/>
    <n v="3600"/>
    <x v="0"/>
    <x v="33"/>
    <n v="1044000000"/>
  </r>
  <r>
    <x v="1"/>
    <x v="4"/>
    <x v="1"/>
    <x v="4"/>
    <x v="0"/>
    <n v="300000"/>
    <x v="1"/>
    <n v="3700"/>
    <x v="0"/>
    <x v="34"/>
    <n v="1110000000"/>
  </r>
  <r>
    <x v="1"/>
    <x v="4"/>
    <x v="2"/>
    <x v="0"/>
    <x v="0"/>
    <n v="295000"/>
    <x v="1"/>
    <n v="2200"/>
    <x v="0"/>
    <x v="34"/>
    <n v="649000000"/>
  </r>
  <r>
    <x v="3"/>
    <x v="5"/>
    <x v="0"/>
    <x v="2"/>
    <x v="1"/>
    <n v="550000"/>
    <x v="3"/>
    <n v="1700"/>
    <x v="0"/>
    <x v="34"/>
    <n v="935000000"/>
  </r>
  <r>
    <x v="3"/>
    <x v="5"/>
    <x v="1"/>
    <x v="6"/>
    <x v="1"/>
    <n v="570000"/>
    <x v="3"/>
    <n v="1800"/>
    <x v="0"/>
    <x v="35"/>
    <n v="1026000000"/>
  </r>
  <r>
    <x v="3"/>
    <x v="5"/>
    <x v="2"/>
    <x v="0"/>
    <x v="1"/>
    <n v="560000"/>
    <x v="3"/>
    <n v="1650"/>
    <x v="0"/>
    <x v="35"/>
    <n v="924000000"/>
  </r>
  <r>
    <x v="4"/>
    <x v="5"/>
    <x v="0"/>
    <x v="1"/>
    <x v="1"/>
    <n v="330000"/>
    <x v="0"/>
    <n v="4650"/>
    <x v="0"/>
    <x v="36"/>
    <n v="1534500000"/>
  </r>
  <r>
    <x v="4"/>
    <x v="5"/>
    <x v="1"/>
    <x v="0"/>
    <x v="1"/>
    <n v="340000"/>
    <x v="0"/>
    <n v="4800"/>
    <x v="0"/>
    <x v="36"/>
    <n v="1632000000"/>
  </r>
  <r>
    <x v="4"/>
    <x v="5"/>
    <x v="2"/>
    <x v="5"/>
    <x v="1"/>
    <n v="335000"/>
    <x v="0"/>
    <n v="2750"/>
    <x v="0"/>
    <x v="37"/>
    <n v="921250000"/>
  </r>
  <r>
    <x v="5"/>
    <x v="5"/>
    <x v="0"/>
    <x v="8"/>
    <x v="1"/>
    <n v="380000"/>
    <x v="4"/>
    <n v="1300"/>
    <x v="0"/>
    <x v="37"/>
    <n v="494000000"/>
  </r>
  <r>
    <x v="5"/>
    <x v="5"/>
    <x v="1"/>
    <x v="4"/>
    <x v="1"/>
    <n v="390000"/>
    <x v="4"/>
    <n v="1400"/>
    <x v="0"/>
    <x v="38"/>
    <n v="546000000"/>
  </r>
  <r>
    <x v="5"/>
    <x v="5"/>
    <x v="2"/>
    <x v="1"/>
    <x v="1"/>
    <n v="385000"/>
    <x v="4"/>
    <n v="1150"/>
    <x v="0"/>
    <x v="39"/>
    <n v="44275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B10A62-5621-403C-9607-8C964189DD61}" name="PivotTable31"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5" fieldListSortAscending="1">
  <location ref="X1:Y8" firstHeaderRow="1" firstDataRow="1" firstDataCol="1"/>
  <pivotFields count="13">
    <pivotField showAll="0"/>
    <pivotField axis="axisRow" showAll="0">
      <items count="7">
        <item x="0"/>
        <item x="1"/>
        <item x="2"/>
        <item x="3"/>
        <item x="4"/>
        <item x="5"/>
        <item t="default"/>
      </items>
    </pivotField>
    <pivotField showAll="0"/>
    <pivotField showAll="0"/>
    <pivotField showAll="0">
      <items count="3">
        <item x="0"/>
        <item x="1"/>
        <item t="default"/>
      </items>
    </pivotField>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
  </rowFields>
  <rowItems count="7">
    <i>
      <x/>
    </i>
    <i>
      <x v="1"/>
    </i>
    <i>
      <x v="2"/>
    </i>
    <i>
      <x v="3"/>
    </i>
    <i>
      <x v="4"/>
    </i>
    <i>
      <x v="5"/>
    </i>
    <i t="grand">
      <x/>
    </i>
  </rowItems>
  <colItems count="1">
    <i/>
  </colItems>
  <dataFields count="1">
    <dataField name="Sum of Sales Volume" fld="7" baseField="0" baseItem="0"/>
  </dataFields>
  <formats count="1">
    <format dxfId="1">
      <pivotArea outline="0" collapsedLevelsAreSubtotals="1" fieldPosition="0"/>
    </format>
  </formats>
  <chartFormats count="2">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124AAD-BBCD-40E1-A816-99D5E5C9AC32}" name="PivotTable13"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27" fieldListSortAscending="1">
  <location ref="G1:H8" firstHeaderRow="1" firstDataRow="1" firstDataCol="1"/>
  <pivotFields count="13">
    <pivotField axis="axisRow" showAll="0" sortType="descending">
      <items count="7">
        <item x="2"/>
        <item x="1"/>
        <item x="5"/>
        <item x="3"/>
        <item x="0"/>
        <item x="4"/>
        <item t="default"/>
      </items>
      <autoSortScope>
        <pivotArea dataOnly="0" outline="0" fieldPosition="0">
          <references count="1">
            <reference field="4294967294" count="1" selected="0">
              <x v="0"/>
            </reference>
          </references>
        </pivotArea>
      </autoSortScope>
    </pivotField>
    <pivotField showAll="0">
      <items count="7">
        <item x="0"/>
        <item x="1"/>
        <item x="2"/>
        <item x="3"/>
        <item x="4"/>
        <item x="5"/>
        <item t="default"/>
      </items>
    </pivotField>
    <pivotField showAll="0"/>
    <pivotField showAll="0"/>
    <pivotField showAll="0">
      <items count="3">
        <item x="0"/>
        <item x="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dataField="1" showAll="0"/>
    <pivotField showAll="0">
      <items count="7">
        <item x="0"/>
        <item x="1"/>
        <item x="2"/>
        <item x="3"/>
        <item x="4"/>
        <item x="5"/>
        <item t="default"/>
      </items>
    </pivotField>
    <pivotField showAll="0">
      <items count="7">
        <item x="0"/>
        <item x="1"/>
        <item x="2"/>
        <item x="3"/>
        <item x="4"/>
        <item x="5"/>
        <item t="default"/>
      </items>
    </pivotField>
  </pivotFields>
  <rowFields count="1">
    <field x="0"/>
  </rowFields>
  <rowItems count="7">
    <i>
      <x v="4"/>
    </i>
    <i>
      <x v="1"/>
    </i>
    <i>
      <x v="5"/>
    </i>
    <i>
      <x v="3"/>
    </i>
    <i>
      <x/>
    </i>
    <i>
      <x v="2"/>
    </i>
    <i t="grand">
      <x/>
    </i>
  </rowItems>
  <colItems count="1">
    <i/>
  </colItems>
  <dataFields count="1">
    <dataField name="Sum of Revenue" fld="10" baseField="0" baseItem="0" numFmtId="164"/>
  </dataFields>
  <formats count="1">
    <format dxfId="2">
      <pivotArea outline="0" collapsedLevelsAreSubtotals="1" fieldPosition="0"/>
    </format>
  </formats>
  <chartFormats count="3">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AA40B62-C2F8-46A9-BDEA-F1A2EB540C2D}" name="PivotTable7"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fieldListSortAscending="1">
  <location ref="E1:E2" firstHeaderRow="1" firstDataRow="1" firstDataCol="0"/>
  <pivotFields count="13">
    <pivotField showAll="0"/>
    <pivotField showAll="0">
      <items count="7">
        <item x="0"/>
        <item x="1"/>
        <item x="2"/>
        <item x="3"/>
        <item x="4"/>
        <item x="5"/>
        <item t="default"/>
      </items>
    </pivotField>
    <pivotField showAll="0"/>
    <pivotField showAll="0"/>
    <pivotField showAll="0">
      <items count="3">
        <item x="0"/>
        <item x="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dataField="1" showAll="0"/>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Revenue" fld="10" baseField="0" baseItem="0" numFmtId="164"/>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871705F-870F-4647-8C09-F911B6822F9D}" name="PivotTable21"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7" fieldListSortAscending="1">
  <location ref="L1:M11" firstHeaderRow="1" firstDataRow="1" firstDataCol="1"/>
  <pivotFields count="13">
    <pivotField showAll="0"/>
    <pivotField showAll="0">
      <items count="7">
        <item x="0"/>
        <item x="1"/>
        <item x="2"/>
        <item x="3"/>
        <item x="4"/>
        <item x="5"/>
        <item t="default"/>
      </items>
    </pivotField>
    <pivotField showAll="0"/>
    <pivotField axis="axisRow" showAll="0" sortType="ascending">
      <items count="11">
        <item x="0"/>
        <item x="6"/>
        <item x="7"/>
        <item x="8"/>
        <item m="1" x="9"/>
        <item x="4"/>
        <item x="2"/>
        <item x="5"/>
        <item x="1"/>
        <item x="3"/>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3"/>
  </rowFields>
  <rowItems count="10">
    <i>
      <x v="2"/>
    </i>
    <i>
      <x v="3"/>
    </i>
    <i>
      <x v="1"/>
    </i>
    <i>
      <x v="7"/>
    </i>
    <i>
      <x v="6"/>
    </i>
    <i>
      <x v="9"/>
    </i>
    <i>
      <x v="5"/>
    </i>
    <i>
      <x v="8"/>
    </i>
    <i>
      <x/>
    </i>
    <i t="grand">
      <x/>
    </i>
  </rowItems>
  <colItems count="1">
    <i/>
  </colItems>
  <dataFields count="1">
    <dataField name="Sum of Sales Volume" fld="7" baseField="0" baseItem="0"/>
  </dataFields>
  <formats count="1">
    <format dxfId="4">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A8AEA3D-E2BD-4C09-AA74-7AF358BBBC46}" name="PivotTable25"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fieldListSortAscending="1">
  <location ref="U1:V4" firstHeaderRow="1" firstDataRow="1" firstDataCol="1"/>
  <pivotFields count="13">
    <pivotField showAll="0"/>
    <pivotField showAll="0">
      <items count="7">
        <item x="0"/>
        <item x="1"/>
        <item x="2"/>
        <item x="3"/>
        <item x="4"/>
        <item x="5"/>
        <item t="default"/>
      </items>
    </pivotField>
    <pivotField showAll="0"/>
    <pivotField showAll="0"/>
    <pivotField axis="axisRow" showAll="0">
      <items count="3">
        <item x="0"/>
        <item x="1"/>
        <item t="default"/>
      </items>
    </pivotField>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4"/>
  </rowFields>
  <rowItems count="3">
    <i>
      <x/>
    </i>
    <i>
      <x v="1"/>
    </i>
    <i t="grand">
      <x/>
    </i>
  </rowItems>
  <colItems count="1">
    <i/>
  </colItems>
  <dataFields count="1">
    <dataField name="Sum of Sales Volume" fld="7" baseField="0" baseItem="0"/>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764724F-4DA5-4C81-954F-E39C0A4063BC}" name="PivotTable2"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1" rowHeaderCaption=" Row Label" fieldListSortAscending="1">
  <location ref="L15:M19" firstHeaderRow="1" firstDataRow="1" firstDataCol="1"/>
  <pivotFields count="13">
    <pivotField showAll="0">
      <items count="7">
        <item x="2"/>
        <item x="1"/>
        <item x="5"/>
        <item x="3"/>
        <item x="0"/>
        <item x="4"/>
        <item t="default"/>
      </items>
    </pivotField>
    <pivotField showAll="0">
      <items count="7">
        <item x="0"/>
        <item x="1"/>
        <item x="2"/>
        <item x="3"/>
        <item x="4"/>
        <item x="5"/>
        <item t="default"/>
      </items>
    </pivotField>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items count="3">
        <item x="0"/>
        <item x="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dataField="1" showAll="0"/>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4">
    <i>
      <x/>
    </i>
    <i>
      <x v="2"/>
    </i>
    <i>
      <x v="1"/>
    </i>
    <i t="grand">
      <x/>
    </i>
  </rowItems>
  <colItems count="1">
    <i/>
  </colItems>
  <dataFields count="1">
    <dataField name="Sum of Revenue" fld="10" baseField="0" baseItem="0" numFmtId="164"/>
  </dataFields>
  <formats count="1">
    <format dxfId="6">
      <pivotArea outline="0" collapsedLevelsAreSubtotals="1" fieldPosition="0"/>
    </format>
  </formats>
  <chartFormats count="3">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D9EA593-9E8A-4C89-B2BB-D8C9DD178709}" name="PivotTable4"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fieldListSortAscending="1">
  <location ref="AD1:AD8" firstHeaderRow="1" firstDataRow="1" firstDataCol="1"/>
  <pivotFields count="13">
    <pivotField axis="axisRow" showAll="0">
      <items count="7">
        <item n=" Aventador" x="2"/>
        <item x="1"/>
        <item x="5"/>
        <item x="3"/>
        <item x="0"/>
        <item x="4"/>
        <item t="default"/>
      </items>
    </pivotField>
    <pivotField showAll="0">
      <items count="7">
        <item x="0"/>
        <item x="1"/>
        <item x="2"/>
        <item x="3"/>
        <item x="4"/>
        <item x="5"/>
        <item t="default"/>
      </items>
    </pivotField>
    <pivotField showAll="0">
      <items count="4">
        <item x="1"/>
        <item x="2"/>
        <item x="0"/>
        <item t="default"/>
      </items>
    </pivotField>
    <pivotField showAll="0"/>
    <pivotField showAll="0">
      <items count="3">
        <item x="0"/>
        <item x="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0"/>
  </rowFields>
  <rowItems count="7">
    <i>
      <x/>
    </i>
    <i>
      <x v="1"/>
    </i>
    <i>
      <x v="2"/>
    </i>
    <i>
      <x v="3"/>
    </i>
    <i>
      <x v="4"/>
    </i>
    <i>
      <x v="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89A1149-E734-4A57-B882-56A27BDB799F}" name="PivotTable8"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fieldListSortAscending="1">
  <location ref="AF1:AG8" firstHeaderRow="1" firstDataRow="1" firstDataCol="1"/>
  <pivotFields count="13">
    <pivotField axis="axisRow" showAll="0" sortType="descending">
      <items count="7">
        <item x="2"/>
        <item x="1"/>
        <item x="5"/>
        <item x="3"/>
        <item x="0"/>
        <item x="4"/>
        <item t="default"/>
      </items>
      <autoSortScope>
        <pivotArea dataOnly="0" outline="0" fieldPosition="0">
          <references count="1">
            <reference field="4294967294" count="1" selected="0">
              <x v="0"/>
            </reference>
          </references>
        </pivotArea>
      </autoSortScope>
    </pivotField>
    <pivotField showAll="0">
      <items count="7">
        <item x="0"/>
        <item x="1"/>
        <item x="2"/>
        <item x="3"/>
        <item x="4"/>
        <item x="5"/>
        <item t="default"/>
      </items>
    </pivotField>
    <pivotField showAll="0">
      <items count="4">
        <item x="1"/>
        <item x="2"/>
        <item x="0"/>
        <item t="default"/>
      </items>
    </pivotField>
    <pivotField showAll="0"/>
    <pivotField showAll="0">
      <items count="3">
        <item x="0"/>
        <item x="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dataField="1" showAll="0"/>
    <pivotField showAll="0">
      <items count="7">
        <item x="0"/>
        <item x="1"/>
        <item x="2"/>
        <item x="3"/>
        <item x="4"/>
        <item x="5"/>
        <item t="default"/>
      </items>
    </pivotField>
    <pivotField showAll="0">
      <items count="7">
        <item x="0"/>
        <item x="1"/>
        <item x="2"/>
        <item x="3"/>
        <item x="4"/>
        <item x="5"/>
        <item t="default"/>
      </items>
    </pivotField>
  </pivotFields>
  <rowFields count="1">
    <field x="0"/>
  </rowFields>
  <rowItems count="7">
    <i>
      <x v="4"/>
    </i>
    <i>
      <x v="1"/>
    </i>
    <i>
      <x v="5"/>
    </i>
    <i>
      <x v="3"/>
    </i>
    <i>
      <x/>
    </i>
    <i>
      <x v="2"/>
    </i>
    <i t="grand">
      <x/>
    </i>
  </rowItems>
  <colItems count="1">
    <i/>
  </colItems>
  <dataFields count="1">
    <dataField name="Sum of Revenue" fld="10" baseField="0" baseItem="0"/>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A6F36A7-02D3-4C86-9147-C258268343B1}" name="PivotTable14"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0" rowHeaderCaption="Row Label" fieldListSortAscending="1">
  <location ref="AI1:AJ8" firstHeaderRow="1" firstDataRow="1" firstDataCol="1"/>
  <pivotFields count="13">
    <pivotField axis="axisRow" showAll="0">
      <items count="7">
        <item x="2"/>
        <item x="1"/>
        <item x="5"/>
        <item x="3"/>
        <item x="0"/>
        <item x="4"/>
        <item t="default"/>
      </items>
    </pivotField>
    <pivotField showAll="0">
      <items count="7">
        <item x="0"/>
        <item x="1"/>
        <item x="2"/>
        <item x="3"/>
        <item x="4"/>
        <item x="5"/>
        <item t="default"/>
      </items>
    </pivotField>
    <pivotField showAll="0">
      <items count="4">
        <item n="AMERICA" x="1"/>
        <item x="2"/>
        <item x="0"/>
        <item t="default"/>
      </items>
    </pivotField>
    <pivotField showAll="0"/>
    <pivotField showAll="0">
      <items count="3">
        <item x="0"/>
        <item x="1"/>
        <item t="default"/>
      </items>
    </pivotField>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0"/>
  </rowFields>
  <rowItems count="7">
    <i>
      <x/>
    </i>
    <i>
      <x v="1"/>
    </i>
    <i>
      <x v="2"/>
    </i>
    <i>
      <x v="3"/>
    </i>
    <i>
      <x v="4"/>
    </i>
    <i>
      <x v="5"/>
    </i>
    <i t="grand">
      <x/>
    </i>
  </rowItems>
  <colItems count="1">
    <i/>
  </colItems>
  <dataFields count="1">
    <dataField name="Sum of Sales Volume" fld="7" baseField="0" baseItem="0" numFmtId="43"/>
  </dataFields>
  <formats count="6">
    <format dxfId="13">
      <pivotArea type="all" dataOnly="0" outline="0" fieldPosition="0"/>
    </format>
    <format dxfId="12">
      <pivotArea outline="0" collapsedLevelsAreSubtotals="1" fieldPosition="0"/>
    </format>
    <format dxfId="11">
      <pivotArea field="0" type="button" dataOnly="0" labelOnly="1" outline="0" axis="axisRow" fieldPosition="0"/>
    </format>
    <format dxfId="10">
      <pivotArea dataOnly="0" labelOnly="1" fieldPosition="0">
        <references count="1">
          <reference field="0" count="0"/>
        </references>
      </pivotArea>
    </format>
    <format dxfId="9">
      <pivotArea dataOnly="0" labelOnly="1" grandRow="1" outline="0" fieldPosition="0"/>
    </format>
    <format dxfId="8">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915B86C-3B69-42BC-BE7B-F4B470B1947D}" name="PivotTable11"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5" fieldListSortAscending="1">
  <location ref="B14:C21" firstHeaderRow="1" firstDataRow="1" firstDataCol="1"/>
  <pivotFields count="13">
    <pivotField showAll="0"/>
    <pivotField axis="axisRow" showAll="0">
      <items count="7">
        <item x="0"/>
        <item x="1"/>
        <item x="2"/>
        <item x="3"/>
        <item x="4"/>
        <item x="5"/>
        <item t="default"/>
      </items>
    </pivotField>
    <pivotField showAll="0"/>
    <pivotField showAll="0"/>
    <pivotField showAll="0">
      <items count="3">
        <item x="0"/>
        <item x="1"/>
        <item t="default"/>
      </items>
    </pivotField>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
  </rowFields>
  <rowItems count="7">
    <i>
      <x/>
    </i>
    <i>
      <x v="1"/>
    </i>
    <i>
      <x v="2"/>
    </i>
    <i>
      <x v="3"/>
    </i>
    <i>
      <x v="4"/>
    </i>
    <i>
      <x v="5"/>
    </i>
    <i t="grand">
      <x/>
    </i>
  </rowItems>
  <colItems count="1">
    <i/>
  </colItems>
  <dataFields count="1">
    <dataField name="Sum of Sales Volume" fld="7" baseField="0" baseItem="0"/>
  </dataFields>
  <formats count="1">
    <format dxfId="14">
      <pivotArea outline="0" collapsedLevelsAreSubtotals="1"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69D5C43-59EE-4506-88AE-8B3619D544D1}" name="PivotTable6"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5" fieldListSortAscending="1">
  <location ref="E7:F14" firstHeaderRow="1" firstDataRow="1" firstDataCol="1"/>
  <pivotFields count="13">
    <pivotField showAll="0"/>
    <pivotField axis="axisRow" showAll="0">
      <items count="7">
        <item x="0"/>
        <item x="1"/>
        <item x="2"/>
        <item x="3"/>
        <item x="4"/>
        <item x="5"/>
        <item t="default"/>
      </items>
    </pivotField>
    <pivotField showAll="0"/>
    <pivotField showAll="0"/>
    <pivotField showAll="0">
      <items count="3">
        <item x="0"/>
        <item x="1"/>
        <item t="default"/>
      </items>
    </pivotField>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
  </rowFields>
  <rowItems count="7">
    <i>
      <x/>
    </i>
    <i>
      <x v="1"/>
    </i>
    <i>
      <x v="2"/>
    </i>
    <i>
      <x v="3"/>
    </i>
    <i>
      <x v="4"/>
    </i>
    <i>
      <x v="5"/>
    </i>
    <i t="grand">
      <x/>
    </i>
  </rowItems>
  <colItems count="1">
    <i/>
  </colItems>
  <dataFields count="1">
    <dataField name="Sum of Sales Volume" fld="7" baseField="0" baseItem="0"/>
  </dataFields>
  <formats count="1">
    <format dxfId="15">
      <pivotArea outline="0" collapsedLevelsAreSubtotals="1"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E03987B-99F7-41C9-A2BF-BC16206BFAFB}" name="PivotTable29"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20" fieldListSortAscending="1">
  <location ref="R1:S8" firstHeaderRow="1" firstDataRow="1" firstDataCol="1"/>
  <pivotFields count="13">
    <pivotField showAll="0"/>
    <pivotField axis="axisRow" showAll="0" sortType="ascending">
      <items count="7">
        <item x="0"/>
        <item x="1"/>
        <item x="2"/>
        <item x="3"/>
        <item x="4"/>
        <item x="5"/>
        <item t="default"/>
      </items>
    </pivotField>
    <pivotField showAll="0"/>
    <pivotField showAll="0"/>
    <pivotField showAll="0">
      <items count="3">
        <item x="0"/>
        <item x="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dataField="1" showAll="0"/>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
  </rowFields>
  <rowItems count="7">
    <i>
      <x/>
    </i>
    <i>
      <x v="1"/>
    </i>
    <i>
      <x v="2"/>
    </i>
    <i>
      <x v="3"/>
    </i>
    <i>
      <x v="4"/>
    </i>
    <i>
      <x v="5"/>
    </i>
    <i t="grand">
      <x/>
    </i>
  </rowItems>
  <colItems count="1">
    <i/>
  </colItems>
  <dataFields count="1">
    <dataField name="Sum of Revenue" fld="10" baseField="0" baseItem="0" numFmtId="164"/>
  </dataFields>
  <formats count="2">
    <format dxfId="17">
      <pivotArea outline="0" collapsedLevelsAreSubtotals="1" fieldPosition="0"/>
    </format>
    <format dxfId="16">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BDCF661-8578-4CF2-A9BD-799DDA819E9B}" name="PivotTable3"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fieldListSortAscending="1">
  <location ref="I2:J9" firstHeaderRow="1" firstDataRow="1" firstDataCol="1"/>
  <pivotFields count="13">
    <pivotField axis="axisRow" showAll="0">
      <items count="7">
        <item x="2"/>
        <item x="1"/>
        <item x="5"/>
        <item x="3"/>
        <item x="0"/>
        <item x="4"/>
        <item t="default"/>
      </items>
    </pivotField>
    <pivotField showAll="0">
      <items count="7">
        <item x="0"/>
        <item x="1"/>
        <item x="2"/>
        <item x="3"/>
        <item x="4"/>
        <item x="5"/>
        <item t="default"/>
      </items>
    </pivotField>
    <pivotField showAll="0">
      <items count="4">
        <item n="AMERICA" x="1"/>
        <item x="2"/>
        <item x="0"/>
        <item t="default"/>
      </items>
    </pivotField>
    <pivotField showAll="0"/>
    <pivotField showAll="0">
      <items count="3">
        <item x="0"/>
        <item x="1"/>
        <item t="default"/>
      </items>
    </pivotField>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0"/>
  </rowFields>
  <rowItems count="7">
    <i>
      <x/>
    </i>
    <i>
      <x v="1"/>
    </i>
    <i>
      <x v="2"/>
    </i>
    <i>
      <x v="3"/>
    </i>
    <i>
      <x v="4"/>
    </i>
    <i>
      <x v="5"/>
    </i>
    <i t="grand">
      <x/>
    </i>
  </rowItems>
  <colItems count="1">
    <i/>
  </colItems>
  <dataFields count="1">
    <dataField name="Sum of Sales Volum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F8275B5-87B1-4F80-BAA3-D0E615D2F44E}" name="PivotTable9"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fieldListSortAscending="1">
  <location ref="F1:F2" firstHeaderRow="1" firstDataRow="1" firstDataCol="0"/>
  <pivotFields count="13">
    <pivotField showAll="0"/>
    <pivotField showAll="0">
      <items count="7">
        <item x="0"/>
        <item x="1"/>
        <item x="2"/>
        <item x="3"/>
        <item x="4"/>
        <item x="5"/>
        <item t="default"/>
      </items>
    </pivotField>
    <pivotField showAll="0"/>
    <pivotField showAll="0"/>
    <pivotField showAll="0">
      <items count="3">
        <item x="0"/>
        <item x="1"/>
        <item t="default"/>
      </items>
    </pivotField>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Base Price (USD)" fld="5" baseField="0" baseItem="0"/>
  </dataFields>
  <formats count="1">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7E4071B-B141-46C4-8C4A-12FAF4B24411}" name="PivotTable5"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fieldListSortAscending="1">
  <location ref="D1:D2" firstHeaderRow="1" firstDataRow="1" firstDataCol="0"/>
  <pivotFields count="13">
    <pivotField showAll="0"/>
    <pivotField showAll="0">
      <items count="7">
        <item x="0"/>
        <item x="1"/>
        <item x="2"/>
        <item x="3"/>
        <item x="4"/>
        <item x="5"/>
        <item t="default"/>
      </items>
    </pivotField>
    <pivotField showAll="0"/>
    <pivotField showAll="0"/>
    <pivotField showAll="0">
      <items count="3">
        <item x="0"/>
        <item x="1"/>
        <item t="default"/>
      </items>
    </pivotField>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Sales Volume" fld="7" baseField="0" baseItem="0" numFmtId="43"/>
  </dataFields>
  <formats count="1">
    <format dxfId="1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B828D5E-FDD1-4C18-950C-81CD15553323}" name="PivotTable19"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2" rowHeaderCaption="Row Label" fieldListSortAscending="1">
  <location ref="O1:P5" firstHeaderRow="1" firstDataRow="1" firstDataCol="1"/>
  <pivotFields count="13">
    <pivotField showAll="0">
      <items count="7">
        <item x="2"/>
        <item x="1"/>
        <item x="5"/>
        <item x="3"/>
        <item x="0"/>
        <item x="4"/>
        <item t="default"/>
      </items>
    </pivotField>
    <pivotField showAll="0">
      <items count="7">
        <item x="0"/>
        <item x="1"/>
        <item x="2"/>
        <item x="3"/>
        <item x="4"/>
        <item x="5"/>
        <item t="default"/>
      </items>
    </pivotField>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items count="3">
        <item x="0"/>
        <item x="1"/>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dataField="1" showAll="0"/>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4">
    <i>
      <x/>
    </i>
    <i>
      <x v="2"/>
    </i>
    <i>
      <x v="1"/>
    </i>
    <i t="grand">
      <x/>
    </i>
  </rowItems>
  <colItems count="1">
    <i/>
  </colItems>
  <dataFields count="1">
    <dataField name="Sum of Revenue" fld="10" baseField="0" baseItem="0" numFmtId="164"/>
  </dataFields>
  <formats count="1">
    <format dxfId="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36B333D-F435-46F8-95D6-D2F7BEE77128}" sourceName="Year">
  <pivotTables>
    <pivotTable tabId="2" name="PivotTable11"/>
    <pivotTable tabId="2" name="PivotTable13"/>
    <pivotTable tabId="2" name="PivotTable14"/>
    <pivotTable tabId="2" name="PivotTable19"/>
    <pivotTable tabId="2" name="PivotTable2"/>
    <pivotTable tabId="2" name="PivotTable21"/>
    <pivotTable tabId="2" name="PivotTable25"/>
    <pivotTable tabId="2" name="PivotTable29"/>
    <pivotTable tabId="2" name="PivotTable3"/>
    <pivotTable tabId="2" name="PivotTable31"/>
    <pivotTable tabId="2" name="PivotTable4"/>
    <pivotTable tabId="2" name="PivotTable5"/>
    <pivotTable tabId="2" name="PivotTable7"/>
    <pivotTable tabId="2" name="PivotTable8"/>
    <pivotTable tabId="2" name="PivotTable9"/>
    <pivotTable tabId="2" name="PivotTable6"/>
  </pivotTables>
  <data>
    <tabular pivotCacheId="1322878560">
      <items count="6">
        <i x="0" s="1"/>
        <i x="1" s="1"/>
        <i x="2" s="1"/>
        <i x="3" s="1"/>
        <i x="4"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el_Type" xr10:uid="{0BB27B83-B744-4905-8471-03A97C2DBF45}" sourceName="Fuel Type">
  <pivotTables>
    <pivotTable tabId="2" name="PivotTable25"/>
    <pivotTable tabId="2" name="PivotTable11"/>
    <pivotTable tabId="2" name="PivotTable13"/>
    <pivotTable tabId="2" name="PivotTable14"/>
    <pivotTable tabId="2" name="PivotTable19"/>
    <pivotTable tabId="2" name="PivotTable2"/>
    <pivotTable tabId="2" name="PivotTable21"/>
    <pivotTable tabId="2" name="PivotTable29"/>
    <pivotTable tabId="2" name="PivotTable3"/>
    <pivotTable tabId="2" name="PivotTable31"/>
    <pivotTable tabId="2" name="PivotTable4"/>
    <pivotTable tabId="2" name="PivotTable5"/>
    <pivotTable tabId="2" name="PivotTable7"/>
    <pivotTable tabId="2" name="PivotTable8"/>
    <pivotTable tabId="2" name="PivotTable9"/>
    <pivotTable tabId="2" name="PivotTable6"/>
  </pivotTables>
  <data>
    <tabular pivotCacheId="1322878560">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50FB7892-6A73-4CA4-A839-749D91F123DE}" cache="Slicer_Year" caption="Year" columnCount="6" style="Slicer Style 1" rowHeight="225425"/>
  <slicer name="Fuel Type" xr10:uid="{3ECF4939-E155-4111-9E37-9167E8FB7E86}" cache="Slicer_Fuel_Type" caption="Fuel Type" columnCount="2" style="Slicer Style 1" rowHeight="225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566251C2-21F9-4E66-9982-540B98080D4E}" cache="Slicer_Year" caption="Year" columnCount="6" style="Slicer Style 1" rowHeight="225425"/>
  <slicer name="Year 2" xr10:uid="{9C1AF25A-4921-44E1-A040-A2FE95501CFB}" cache="Slicer_Year" caption="Year" columnCount="6" style="Slicer Style 1" rowHeight="225425"/>
  <slicer name="Fuel Type 1" xr10:uid="{7378BCAA-E051-440E-9B6A-7931D0F9C93F}" cache="Slicer_Fuel_Type" caption="Fuel Type" columnCount="2" style="Slicer Style 1" rowHeight="225425"/>
  <slicer name="Fuel Type 2" xr10:uid="{2C3525FB-8872-45BD-87FA-D6692B442780}" cache="Slicer_Fuel_Type" caption="Fuel Type" columnCount="2" style="Slicer Style 1"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B0BBA12-95E9-420B-A808-C291F0A84085}" name="Table2" displayName="Table2" ref="A1:K59" totalsRowShown="0">
  <autoFilter ref="A1:K59" xr:uid="{DB0BBA12-95E9-420B-A808-C291F0A84085}"/>
  <tableColumns count="11">
    <tableColumn id="1" xr3:uid="{BF02EE56-1A04-4ADE-A5D4-B4791D2E337D}" name="Model"/>
    <tableColumn id="2" xr3:uid="{A0E258DE-1DC9-4B40-BE7B-F12B097D28EF}" name="Year"/>
    <tableColumn id="3" xr3:uid="{FAEE8E5C-D2EA-479A-9014-89ADC0B90E96}" name="Region"/>
    <tableColumn id="4" xr3:uid="{5200ACF5-5031-4D5C-8EE8-CB4CDF748B5E}" name="Color"/>
    <tableColumn id="5" xr3:uid="{E7E07957-8155-4A63-8184-8C2BB083787F}" name="Fuel Type"/>
    <tableColumn id="6" xr3:uid="{C3293E5D-0B93-4357-A063-72240411E27D}" name="Base Price (USD)"/>
    <tableColumn id="7" xr3:uid="{B8872079-4295-4BE9-A94A-A6DD05843502}" name="Horsepower"/>
    <tableColumn id="8" xr3:uid="{9982AECC-E44F-4019-8984-9A77C6C07C64}" name="Sales Volume"/>
    <tableColumn id="9" xr3:uid="{7388E6C2-2446-4F03-8805-2573DE47B5E6}" name="Turbo (Yes/No)"/>
    <tableColumn id="10" xr3:uid="{0BB96A98-86C2-4247-B791-E0C74069DC96}" name="Date Sold" dataDxfId="23"/>
    <tableColumn id="11" xr3:uid="{ACEA43EE-17BF-4E56-8329-8564EE47B86C}" name="Revenu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C844BFF-AC4A-4A8F-A911-3104549F3472}" name="Table4" displayName="Table4" ref="A1:K59" totalsRowShown="0">
  <autoFilter ref="A1:K59" xr:uid="{3C844BFF-AC4A-4A8F-A911-3104549F3472}"/>
  <tableColumns count="11">
    <tableColumn id="1" xr3:uid="{0F676D5F-71B7-4C45-85BD-E22325DAE40B}" name="Model"/>
    <tableColumn id="2" xr3:uid="{51C5A1D3-C2E5-489D-92B7-F36EF6E9B84B}" name="Year"/>
    <tableColumn id="3" xr3:uid="{742358D3-64A2-41FC-B821-32803D2FF0D2}" name="Region"/>
    <tableColumn id="4" xr3:uid="{CB6FFECF-8DA7-497D-B603-F14B28F7D115}" name="Color"/>
    <tableColumn id="5" xr3:uid="{6299D70C-297E-4710-88F7-041949F1CF65}" name="Fuel Type"/>
    <tableColumn id="6" xr3:uid="{1EC6C708-46FA-4573-8D82-A48704A0F028}" name="Base Price (USD)"/>
    <tableColumn id="7" xr3:uid="{82EA8F43-7904-444F-859C-A26446D26D52}" name="Horsepower"/>
    <tableColumn id="8" xr3:uid="{7A1B6683-562D-4367-A3A7-276FE4B17731}" name="Sales Volume"/>
    <tableColumn id="9" xr3:uid="{121A798F-9325-49E3-874D-7DA21AB39D58}" name="Turbo (Yes/No)"/>
    <tableColumn id="10" xr3:uid="{AA6AD02B-4841-46A5-A4BB-D7A17C6DFE79}" name="Date Sold" dataDxfId="22"/>
    <tableColumn id="11" xr3:uid="{27A33E1D-9827-4BEF-92F8-C89889BF9C19}" name="Revenu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43FBB30-EA11-41F0-AFCF-736E13798C9C}" name="Table7" displayName="Table7" ref="A1:K9" totalsRowShown="0">
  <autoFilter ref="A1:K9" xr:uid="{D43FBB30-EA11-41F0-AFCF-736E13798C9C}"/>
  <tableColumns count="11">
    <tableColumn id="1" xr3:uid="{57A1723A-14B2-44DF-B699-57810302072C}" name="Model"/>
    <tableColumn id="2" xr3:uid="{81CC78DA-A1B2-4354-A70D-9A2779BD6F2E}" name="Year"/>
    <tableColumn id="3" xr3:uid="{3F85ABE8-57DD-4172-9A32-66FF0875E7DD}" name="Region"/>
    <tableColumn id="4" xr3:uid="{EFB04A51-AF5E-43BB-B3BF-DD55191133A4}" name="Color"/>
    <tableColumn id="5" xr3:uid="{6D8B239F-209F-4448-B856-2B6129653DC3}" name="Fuel Type"/>
    <tableColumn id="6" xr3:uid="{88929FDA-0F40-4C63-AFB6-CB4CE36615DB}" name="Base Price (USD)"/>
    <tableColumn id="7" xr3:uid="{60EDED27-D004-4589-85BA-390BA681DBC5}" name="Horsepower"/>
    <tableColumn id="8" xr3:uid="{3B5FA04C-A33C-4848-A016-06EF4C8489E3}" name="Sales Volume"/>
    <tableColumn id="9" xr3:uid="{6C262702-58DA-49C6-A6DC-9C8CDBE9359D}" name="Turbo (Yes/No)"/>
    <tableColumn id="10" xr3:uid="{E953354A-157F-4DFF-B458-D4BECAF6E409}" name="Date Sold" dataDxfId="21"/>
    <tableColumn id="11" xr3:uid="{3C55B0C7-1C12-49CF-BBCE-F5F0F5D3EA1A}" name="Revenu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3681B76-1846-4CE0-9C63-78A0C4E4E570}" name="Table1" displayName="Table1" ref="A1:K81" totalsRowShown="0" headerRowDxfId="0">
  <autoFilter ref="A1:K81" xr:uid="{E3681B76-1846-4CE0-9C63-78A0C4E4E570}"/>
  <tableColumns count="11">
    <tableColumn id="1" xr3:uid="{7F9EF4A9-BEF0-4924-9931-47A6F7F559D9}" name="Column1"/>
    <tableColumn id="2" xr3:uid="{D7BAFF33-735B-48D5-99E2-0F9EB6D2FAEC}" name="Column2"/>
    <tableColumn id="3" xr3:uid="{6EE8D700-C6E7-4400-909E-830380BB9C09}" name="Column3"/>
    <tableColumn id="4" xr3:uid="{E46C0527-78EE-423C-8AF0-A43BA6011D9C}" name="Column4"/>
    <tableColumn id="5" xr3:uid="{F36B0E54-5694-4B0A-8C07-E64FC9689361}" name="Column5"/>
    <tableColumn id="6" xr3:uid="{4C0A79C3-EA8D-44AB-BC99-F8C99663B290}" name="Column6"/>
    <tableColumn id="7" xr3:uid="{37361981-BFC1-4BE3-83E1-902DAAA1256E}" name="Column7"/>
    <tableColumn id="8" xr3:uid="{B6EBF902-15AB-42AA-ACDF-21D0326C838E}" name="Column8"/>
    <tableColumn id="9" xr3:uid="{4AAEF404-04E9-41B2-8826-8BA2B7924CE7}" name="Column9"/>
    <tableColumn id="10" xr3:uid="{2A9733A3-21E1-489D-BC82-F8FA36BF56B5}" name="Column10"/>
    <tableColumn id="11" xr3:uid="{F6296CBE-3C22-47F2-8ACF-AB46B3A99F71}" name="Column11"/>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rinterSettings" Target="../printerSettings/printerSettings1.bin"/><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F74C2-75F6-417B-9832-380226B4CBB8}">
  <dimension ref="A1:K59"/>
  <sheetViews>
    <sheetView workbookViewId="0">
      <selection activeCell="I2" sqref="I2"/>
    </sheetView>
  </sheetViews>
  <sheetFormatPr defaultRowHeight="12.75" x14ac:dyDescent="0.2"/>
  <cols>
    <col min="3" max="3" width="9.5703125" customWidth="1"/>
    <col min="5" max="5" width="12.140625" customWidth="1"/>
    <col min="6" max="6" width="18.42578125" customWidth="1"/>
    <col min="7" max="7" width="14" customWidth="1"/>
    <col min="8" max="8" width="15.7109375" customWidth="1"/>
    <col min="9" max="9" width="16.28515625" customWidth="1"/>
    <col min="10" max="10" width="12" customWidth="1"/>
    <col min="11" max="11" width="11.140625" customWidth="1"/>
  </cols>
  <sheetData>
    <row r="1" spans="1:11" x14ac:dyDescent="0.2">
      <c r="A1" t="s">
        <v>0</v>
      </c>
      <c r="B1" t="s">
        <v>1</v>
      </c>
      <c r="C1" t="s">
        <v>2</v>
      </c>
      <c r="D1" t="s">
        <v>3</v>
      </c>
      <c r="E1" t="s">
        <v>4</v>
      </c>
      <c r="F1" t="s">
        <v>5</v>
      </c>
      <c r="G1" t="s">
        <v>6</v>
      </c>
      <c r="H1" t="s">
        <v>7</v>
      </c>
      <c r="I1" t="s">
        <v>8</v>
      </c>
      <c r="J1" t="s">
        <v>9</v>
      </c>
      <c r="K1" t="s">
        <v>45</v>
      </c>
    </row>
    <row r="2" spans="1:11" x14ac:dyDescent="0.2">
      <c r="A2" t="s">
        <v>10</v>
      </c>
      <c r="B2">
        <v>2020</v>
      </c>
      <c r="C2" t="s">
        <v>11</v>
      </c>
      <c r="D2" t="s">
        <v>12</v>
      </c>
      <c r="E2" t="s">
        <v>13</v>
      </c>
      <c r="F2">
        <v>230000</v>
      </c>
      <c r="G2">
        <v>641</v>
      </c>
      <c r="H2">
        <v>4500</v>
      </c>
      <c r="I2" t="s">
        <v>14</v>
      </c>
      <c r="J2" s="5">
        <v>45301</v>
      </c>
      <c r="K2">
        <v>1035000000</v>
      </c>
    </row>
    <row r="3" spans="1:11" x14ac:dyDescent="0.2">
      <c r="A3" t="s">
        <v>10</v>
      </c>
      <c r="B3">
        <v>2020</v>
      </c>
      <c r="C3" t="s">
        <v>15</v>
      </c>
      <c r="D3" t="s">
        <v>16</v>
      </c>
      <c r="E3" t="s">
        <v>13</v>
      </c>
      <c r="F3">
        <v>240000</v>
      </c>
      <c r="G3">
        <v>641</v>
      </c>
      <c r="H3">
        <v>4800</v>
      </c>
      <c r="I3" t="s">
        <v>14</v>
      </c>
      <c r="J3" s="5">
        <v>45427</v>
      </c>
      <c r="K3">
        <v>1152000000</v>
      </c>
    </row>
    <row r="4" spans="1:11" x14ac:dyDescent="0.2">
      <c r="A4" t="s">
        <v>10</v>
      </c>
      <c r="B4">
        <v>2020</v>
      </c>
      <c r="C4" t="s">
        <v>17</v>
      </c>
      <c r="D4" t="s">
        <v>18</v>
      </c>
      <c r="E4" t="s">
        <v>13</v>
      </c>
      <c r="F4">
        <v>235000</v>
      </c>
      <c r="G4">
        <v>641</v>
      </c>
      <c r="H4">
        <v>2700</v>
      </c>
      <c r="I4" t="s">
        <v>14</v>
      </c>
      <c r="J4" s="5">
        <v>45078</v>
      </c>
      <c r="K4">
        <v>634500000</v>
      </c>
    </row>
    <row r="5" spans="1:11" x14ac:dyDescent="0.2">
      <c r="A5" t="s">
        <v>19</v>
      </c>
      <c r="B5">
        <v>2020</v>
      </c>
      <c r="C5" t="s">
        <v>11</v>
      </c>
      <c r="D5" t="s">
        <v>20</v>
      </c>
      <c r="E5" t="s">
        <v>13</v>
      </c>
      <c r="F5">
        <v>260000</v>
      </c>
      <c r="G5">
        <v>631</v>
      </c>
      <c r="H5">
        <v>2500</v>
      </c>
      <c r="I5" t="s">
        <v>14</v>
      </c>
      <c r="J5" s="5">
        <v>45524</v>
      </c>
      <c r="K5">
        <v>650000000</v>
      </c>
    </row>
    <row r="6" spans="1:11" x14ac:dyDescent="0.2">
      <c r="A6" t="s">
        <v>19</v>
      </c>
      <c r="B6">
        <v>2020</v>
      </c>
      <c r="C6" t="s">
        <v>15</v>
      </c>
      <c r="D6" t="s">
        <v>21</v>
      </c>
      <c r="E6" t="s">
        <v>13</v>
      </c>
      <c r="F6">
        <v>270000</v>
      </c>
      <c r="G6">
        <v>631</v>
      </c>
      <c r="H6">
        <v>2600</v>
      </c>
      <c r="I6" t="s">
        <v>14</v>
      </c>
      <c r="J6" s="5">
        <v>44877</v>
      </c>
      <c r="K6">
        <v>702000000</v>
      </c>
    </row>
    <row r="7" spans="1:11" x14ac:dyDescent="0.2">
      <c r="A7" t="s">
        <v>19</v>
      </c>
      <c r="B7">
        <v>2020</v>
      </c>
      <c r="C7" t="s">
        <v>17</v>
      </c>
      <c r="D7" t="s">
        <v>12</v>
      </c>
      <c r="E7" t="s">
        <v>13</v>
      </c>
      <c r="F7">
        <v>265000</v>
      </c>
      <c r="G7">
        <v>631</v>
      </c>
      <c r="H7">
        <v>1500</v>
      </c>
      <c r="I7" t="s">
        <v>14</v>
      </c>
      <c r="J7" s="5">
        <v>45662</v>
      </c>
      <c r="K7">
        <v>397500000</v>
      </c>
    </row>
    <row r="8" spans="1:11" x14ac:dyDescent="0.2">
      <c r="A8" t="s">
        <v>22</v>
      </c>
      <c r="B8">
        <v>2020</v>
      </c>
      <c r="C8" t="s">
        <v>11</v>
      </c>
      <c r="D8" t="s">
        <v>12</v>
      </c>
      <c r="E8" t="s">
        <v>13</v>
      </c>
      <c r="F8">
        <v>550000</v>
      </c>
      <c r="G8">
        <v>769</v>
      </c>
      <c r="H8">
        <v>600</v>
      </c>
      <c r="I8" t="s">
        <v>14</v>
      </c>
      <c r="J8" s="5">
        <v>45350</v>
      </c>
      <c r="K8">
        <v>330000000</v>
      </c>
    </row>
    <row r="9" spans="1:11" x14ac:dyDescent="0.2">
      <c r="A9" t="s">
        <v>22</v>
      </c>
      <c r="B9">
        <v>2020</v>
      </c>
      <c r="C9" t="s">
        <v>15</v>
      </c>
      <c r="D9" t="s">
        <v>16</v>
      </c>
      <c r="E9" t="s">
        <v>13</v>
      </c>
      <c r="F9">
        <v>560000</v>
      </c>
      <c r="G9">
        <v>769</v>
      </c>
      <c r="H9">
        <v>650</v>
      </c>
      <c r="I9" t="s">
        <v>14</v>
      </c>
      <c r="J9" s="5">
        <v>45275</v>
      </c>
      <c r="K9">
        <v>364000000</v>
      </c>
    </row>
    <row r="10" spans="1:11" x14ac:dyDescent="0.2">
      <c r="A10" t="s">
        <v>22</v>
      </c>
      <c r="B10">
        <v>2020</v>
      </c>
      <c r="C10" t="s">
        <v>17</v>
      </c>
      <c r="D10" t="s">
        <v>18</v>
      </c>
      <c r="E10" t="s">
        <v>13</v>
      </c>
      <c r="F10">
        <v>555000</v>
      </c>
      <c r="G10">
        <v>769</v>
      </c>
      <c r="H10">
        <v>400</v>
      </c>
      <c r="I10" t="s">
        <v>14</v>
      </c>
      <c r="J10" s="5">
        <v>45477</v>
      </c>
      <c r="K10">
        <v>222000000</v>
      </c>
    </row>
    <row r="11" spans="1:11" x14ac:dyDescent="0.2">
      <c r="A11" t="s">
        <v>10</v>
      </c>
      <c r="B11">
        <v>2021</v>
      </c>
      <c r="C11" t="s">
        <v>11</v>
      </c>
      <c r="D11" t="s">
        <v>23</v>
      </c>
      <c r="E11" t="s">
        <v>13</v>
      </c>
      <c r="F11">
        <v>235000</v>
      </c>
      <c r="G11">
        <v>641</v>
      </c>
      <c r="H11">
        <v>5021</v>
      </c>
      <c r="I11" t="s">
        <v>14</v>
      </c>
      <c r="J11" s="5">
        <v>45036</v>
      </c>
      <c r="K11">
        <v>1179935000</v>
      </c>
    </row>
    <row r="12" spans="1:11" x14ac:dyDescent="0.2">
      <c r="A12" t="s">
        <v>10</v>
      </c>
      <c r="B12">
        <v>2021</v>
      </c>
      <c r="C12" t="s">
        <v>15</v>
      </c>
      <c r="D12" t="s">
        <v>12</v>
      </c>
      <c r="E12" t="s">
        <v>13</v>
      </c>
      <c r="F12">
        <v>245000</v>
      </c>
      <c r="G12">
        <v>641</v>
      </c>
      <c r="H12">
        <v>5200</v>
      </c>
      <c r="I12" t="s">
        <v>14</v>
      </c>
      <c r="J12" s="5">
        <v>44691</v>
      </c>
      <c r="K12">
        <v>1274000000</v>
      </c>
    </row>
    <row r="13" spans="1:11" x14ac:dyDescent="0.2">
      <c r="A13" t="s">
        <v>10</v>
      </c>
      <c r="B13">
        <v>2021</v>
      </c>
      <c r="C13" t="s">
        <v>17</v>
      </c>
      <c r="D13" t="s">
        <v>16</v>
      </c>
      <c r="E13" t="s">
        <v>13</v>
      </c>
      <c r="F13">
        <v>240000</v>
      </c>
      <c r="G13">
        <v>641</v>
      </c>
      <c r="H13">
        <v>2780</v>
      </c>
      <c r="I13" t="s">
        <v>14</v>
      </c>
      <c r="J13" s="5">
        <v>45626</v>
      </c>
      <c r="K13">
        <v>667200000</v>
      </c>
    </row>
    <row r="14" spans="1:11" x14ac:dyDescent="0.2">
      <c r="A14" t="s">
        <v>10</v>
      </c>
      <c r="B14">
        <v>2020</v>
      </c>
      <c r="C14" t="s">
        <v>17</v>
      </c>
      <c r="D14" t="s">
        <v>18</v>
      </c>
      <c r="E14" t="s">
        <v>13</v>
      </c>
      <c r="F14">
        <v>235000</v>
      </c>
      <c r="G14">
        <v>641</v>
      </c>
      <c r="H14">
        <v>2700</v>
      </c>
      <c r="I14" t="s">
        <v>14</v>
      </c>
      <c r="J14" s="5">
        <v>45152</v>
      </c>
      <c r="K14">
        <v>634500000</v>
      </c>
    </row>
    <row r="15" spans="1:11" x14ac:dyDescent="0.2">
      <c r="A15" t="s">
        <v>19</v>
      </c>
      <c r="B15">
        <v>2020</v>
      </c>
      <c r="C15" t="s">
        <v>11</v>
      </c>
      <c r="D15" t="s">
        <v>20</v>
      </c>
      <c r="E15" t="s">
        <v>13</v>
      </c>
      <c r="F15">
        <v>260000</v>
      </c>
      <c r="G15">
        <v>631</v>
      </c>
      <c r="H15">
        <v>2500</v>
      </c>
      <c r="I15" t="s">
        <v>14</v>
      </c>
      <c r="J15" s="5">
        <v>45313</v>
      </c>
      <c r="K15">
        <v>650000000</v>
      </c>
    </row>
    <row r="16" spans="1:11" x14ac:dyDescent="0.2">
      <c r="A16" t="s">
        <v>19</v>
      </c>
      <c r="B16">
        <v>2020</v>
      </c>
      <c r="C16" t="s">
        <v>15</v>
      </c>
      <c r="D16" t="s">
        <v>24</v>
      </c>
      <c r="E16" t="s">
        <v>13</v>
      </c>
      <c r="F16">
        <v>270000</v>
      </c>
      <c r="G16">
        <v>631</v>
      </c>
      <c r="H16">
        <v>2600</v>
      </c>
      <c r="I16" t="s">
        <v>14</v>
      </c>
      <c r="J16" s="5">
        <v>44931</v>
      </c>
      <c r="K16">
        <v>702000000</v>
      </c>
    </row>
    <row r="17" spans="1:11" x14ac:dyDescent="0.2">
      <c r="A17" t="s">
        <v>19</v>
      </c>
      <c r="B17">
        <v>2020</v>
      </c>
      <c r="C17" t="s">
        <v>17</v>
      </c>
      <c r="D17" t="s">
        <v>12</v>
      </c>
      <c r="E17" t="s">
        <v>13</v>
      </c>
      <c r="F17">
        <v>265000</v>
      </c>
      <c r="G17">
        <v>631</v>
      </c>
      <c r="H17">
        <v>1500</v>
      </c>
      <c r="I17" t="s">
        <v>14</v>
      </c>
      <c r="J17" s="5">
        <v>45547</v>
      </c>
      <c r="K17">
        <v>397500000</v>
      </c>
    </row>
    <row r="18" spans="1:11" x14ac:dyDescent="0.2">
      <c r="A18" t="s">
        <v>19</v>
      </c>
      <c r="B18">
        <v>2021</v>
      </c>
      <c r="C18" t="s">
        <v>11</v>
      </c>
      <c r="D18" t="s">
        <v>20</v>
      </c>
      <c r="E18" t="s">
        <v>13</v>
      </c>
      <c r="F18">
        <v>265000</v>
      </c>
      <c r="G18">
        <v>631</v>
      </c>
      <c r="H18">
        <v>2586</v>
      </c>
      <c r="I18" t="s">
        <v>14</v>
      </c>
      <c r="J18" s="5">
        <v>44576</v>
      </c>
      <c r="K18">
        <v>685290000</v>
      </c>
    </row>
    <row r="19" spans="1:11" x14ac:dyDescent="0.2">
      <c r="A19" t="s">
        <v>19</v>
      </c>
      <c r="B19">
        <v>2021</v>
      </c>
      <c r="C19" t="s">
        <v>15</v>
      </c>
      <c r="D19" t="s">
        <v>21</v>
      </c>
      <c r="E19" t="s">
        <v>13</v>
      </c>
      <c r="F19">
        <v>275000</v>
      </c>
      <c r="G19">
        <v>631</v>
      </c>
      <c r="H19">
        <v>2700</v>
      </c>
      <c r="I19" t="s">
        <v>14</v>
      </c>
      <c r="J19" s="5">
        <v>44581</v>
      </c>
      <c r="K19">
        <v>742500000</v>
      </c>
    </row>
    <row r="20" spans="1:11" x14ac:dyDescent="0.2">
      <c r="A20" t="s">
        <v>19</v>
      </c>
      <c r="B20">
        <v>2021</v>
      </c>
      <c r="C20" t="s">
        <v>17</v>
      </c>
      <c r="D20" t="s">
        <v>12</v>
      </c>
      <c r="E20" t="s">
        <v>13</v>
      </c>
      <c r="F20">
        <v>270000</v>
      </c>
      <c r="G20">
        <v>631</v>
      </c>
      <c r="H20">
        <v>1520</v>
      </c>
      <c r="I20" t="s">
        <v>14</v>
      </c>
      <c r="J20" s="5">
        <v>44586</v>
      </c>
      <c r="K20">
        <v>410400000</v>
      </c>
    </row>
    <row r="21" spans="1:11" x14ac:dyDescent="0.2">
      <c r="A21" t="s">
        <v>22</v>
      </c>
      <c r="B21">
        <v>2021</v>
      </c>
      <c r="C21" t="s">
        <v>11</v>
      </c>
      <c r="D21" t="s">
        <v>12</v>
      </c>
      <c r="E21" t="s">
        <v>13</v>
      </c>
      <c r="F21">
        <v>560000</v>
      </c>
      <c r="G21">
        <v>769</v>
      </c>
      <c r="H21">
        <v>798</v>
      </c>
      <c r="I21" t="s">
        <v>14</v>
      </c>
      <c r="J21" s="5">
        <v>44592</v>
      </c>
      <c r="K21">
        <v>446880000</v>
      </c>
    </row>
    <row r="22" spans="1:11" x14ac:dyDescent="0.2">
      <c r="A22" t="s">
        <v>22</v>
      </c>
      <c r="B22">
        <v>2021</v>
      </c>
      <c r="C22" t="s">
        <v>15</v>
      </c>
      <c r="D22" t="s">
        <v>16</v>
      </c>
      <c r="E22" t="s">
        <v>13</v>
      </c>
      <c r="F22">
        <v>570000</v>
      </c>
      <c r="G22">
        <v>769</v>
      </c>
      <c r="H22">
        <v>820</v>
      </c>
      <c r="I22" t="s">
        <v>14</v>
      </c>
      <c r="J22" s="5">
        <v>44592</v>
      </c>
      <c r="K22">
        <v>467400000</v>
      </c>
    </row>
    <row r="23" spans="1:11" x14ac:dyDescent="0.2">
      <c r="A23" t="s">
        <v>22</v>
      </c>
      <c r="B23">
        <v>2021</v>
      </c>
      <c r="C23" t="s">
        <v>17</v>
      </c>
      <c r="D23" t="s">
        <v>18</v>
      </c>
      <c r="E23" t="s">
        <v>13</v>
      </c>
      <c r="F23">
        <v>565000</v>
      </c>
      <c r="G23">
        <v>769</v>
      </c>
      <c r="H23">
        <v>500</v>
      </c>
      <c r="I23" t="s">
        <v>14</v>
      </c>
      <c r="J23" s="5">
        <v>44593</v>
      </c>
      <c r="K23">
        <v>282500000</v>
      </c>
    </row>
    <row r="24" spans="1:11" x14ac:dyDescent="0.2">
      <c r="A24" t="s">
        <v>10</v>
      </c>
      <c r="B24">
        <v>2022</v>
      </c>
      <c r="C24" t="s">
        <v>11</v>
      </c>
      <c r="D24" t="s">
        <v>12</v>
      </c>
      <c r="E24" t="s">
        <v>13</v>
      </c>
      <c r="F24">
        <v>240000</v>
      </c>
      <c r="G24">
        <v>641</v>
      </c>
      <c r="H24">
        <v>5367</v>
      </c>
      <c r="I24" t="s">
        <v>14</v>
      </c>
      <c r="J24" s="5">
        <v>44593</v>
      </c>
      <c r="K24">
        <v>1288080000</v>
      </c>
    </row>
    <row r="25" spans="1:11" x14ac:dyDescent="0.2">
      <c r="A25" t="s">
        <v>10</v>
      </c>
      <c r="B25">
        <v>2022</v>
      </c>
      <c r="C25" t="s">
        <v>15</v>
      </c>
      <c r="D25" t="s">
        <v>16</v>
      </c>
      <c r="E25" t="s">
        <v>13</v>
      </c>
      <c r="F25">
        <v>250000</v>
      </c>
      <c r="G25">
        <v>641</v>
      </c>
      <c r="H25">
        <v>5550</v>
      </c>
      <c r="I25" t="s">
        <v>14</v>
      </c>
      <c r="J25" s="5">
        <v>44593</v>
      </c>
      <c r="K25">
        <v>1387500000</v>
      </c>
    </row>
    <row r="26" spans="1:11" x14ac:dyDescent="0.2">
      <c r="A26" t="s">
        <v>10</v>
      </c>
      <c r="B26">
        <v>2022</v>
      </c>
      <c r="C26" t="s">
        <v>17</v>
      </c>
      <c r="D26" t="s">
        <v>18</v>
      </c>
      <c r="E26" t="s">
        <v>13</v>
      </c>
      <c r="F26">
        <v>245000</v>
      </c>
      <c r="G26">
        <v>641</v>
      </c>
      <c r="H26">
        <v>3000</v>
      </c>
      <c r="I26" t="s">
        <v>14</v>
      </c>
      <c r="J26" s="5">
        <v>44597</v>
      </c>
      <c r="K26">
        <v>735000000</v>
      </c>
    </row>
    <row r="27" spans="1:11" x14ac:dyDescent="0.2">
      <c r="A27" t="s">
        <v>19</v>
      </c>
      <c r="B27">
        <v>2022</v>
      </c>
      <c r="C27" t="s">
        <v>11</v>
      </c>
      <c r="D27" t="s">
        <v>20</v>
      </c>
      <c r="E27" t="s">
        <v>13</v>
      </c>
      <c r="F27">
        <v>270000</v>
      </c>
      <c r="G27">
        <v>631</v>
      </c>
      <c r="H27">
        <v>3113</v>
      </c>
      <c r="I27" t="s">
        <v>14</v>
      </c>
      <c r="J27" s="5">
        <v>44597</v>
      </c>
      <c r="K27">
        <v>840510000</v>
      </c>
    </row>
    <row r="28" spans="1:11" x14ac:dyDescent="0.2">
      <c r="A28" t="s">
        <v>19</v>
      </c>
      <c r="B28">
        <v>2022</v>
      </c>
      <c r="C28" t="s">
        <v>15</v>
      </c>
      <c r="D28" t="s">
        <v>21</v>
      </c>
      <c r="E28" t="s">
        <v>13</v>
      </c>
      <c r="F28">
        <v>280000</v>
      </c>
      <c r="G28">
        <v>631</v>
      </c>
      <c r="H28">
        <v>3300</v>
      </c>
      <c r="I28" t="s">
        <v>14</v>
      </c>
      <c r="J28" s="5">
        <v>44602</v>
      </c>
      <c r="K28">
        <v>924000000</v>
      </c>
    </row>
    <row r="29" spans="1:11" x14ac:dyDescent="0.2">
      <c r="A29" t="s">
        <v>19</v>
      </c>
      <c r="B29">
        <v>2022</v>
      </c>
      <c r="C29" t="s">
        <v>17</v>
      </c>
      <c r="D29" t="s">
        <v>12</v>
      </c>
      <c r="E29" t="s">
        <v>13</v>
      </c>
      <c r="F29">
        <v>275000</v>
      </c>
      <c r="G29">
        <v>631</v>
      </c>
      <c r="H29">
        <v>1900</v>
      </c>
      <c r="I29" t="s">
        <v>14</v>
      </c>
      <c r="J29" s="5">
        <v>44602</v>
      </c>
      <c r="K29">
        <v>522500000</v>
      </c>
    </row>
    <row r="30" spans="1:11" x14ac:dyDescent="0.2">
      <c r="A30" t="s">
        <v>22</v>
      </c>
      <c r="B30">
        <v>2022</v>
      </c>
      <c r="C30" t="s">
        <v>11</v>
      </c>
      <c r="D30" t="s">
        <v>12</v>
      </c>
      <c r="E30" t="s">
        <v>13</v>
      </c>
      <c r="F30">
        <v>570000</v>
      </c>
      <c r="G30">
        <v>769</v>
      </c>
      <c r="H30">
        <v>753</v>
      </c>
      <c r="I30" t="s">
        <v>14</v>
      </c>
      <c r="J30" s="5">
        <v>44607</v>
      </c>
      <c r="K30">
        <v>429210000</v>
      </c>
    </row>
    <row r="31" spans="1:11" x14ac:dyDescent="0.2">
      <c r="A31" t="s">
        <v>22</v>
      </c>
      <c r="B31">
        <v>2022</v>
      </c>
      <c r="C31" t="s">
        <v>15</v>
      </c>
      <c r="D31" t="s">
        <v>16</v>
      </c>
      <c r="E31" t="s">
        <v>13</v>
      </c>
      <c r="F31">
        <v>580000</v>
      </c>
      <c r="G31">
        <v>769</v>
      </c>
      <c r="H31">
        <v>780</v>
      </c>
      <c r="I31" t="s">
        <v>14</v>
      </c>
      <c r="J31" s="5">
        <v>44607</v>
      </c>
      <c r="K31">
        <v>452400000</v>
      </c>
    </row>
    <row r="32" spans="1:11" x14ac:dyDescent="0.2">
      <c r="A32" t="s">
        <v>22</v>
      </c>
      <c r="B32">
        <v>2022</v>
      </c>
      <c r="C32" t="s">
        <v>17</v>
      </c>
      <c r="D32" t="s">
        <v>18</v>
      </c>
      <c r="E32" t="s">
        <v>13</v>
      </c>
      <c r="F32">
        <v>575000</v>
      </c>
      <c r="G32">
        <v>769</v>
      </c>
      <c r="H32">
        <v>480</v>
      </c>
      <c r="I32" t="s">
        <v>14</v>
      </c>
      <c r="J32" s="5">
        <v>44612</v>
      </c>
      <c r="K32">
        <v>276000000</v>
      </c>
    </row>
    <row r="33" spans="1:11" x14ac:dyDescent="0.2">
      <c r="A33" t="s">
        <v>10</v>
      </c>
      <c r="B33">
        <v>2023</v>
      </c>
      <c r="C33" t="s">
        <v>11</v>
      </c>
      <c r="D33" t="s">
        <v>12</v>
      </c>
      <c r="E33" t="s">
        <v>13</v>
      </c>
      <c r="F33">
        <v>250000</v>
      </c>
      <c r="G33">
        <v>641</v>
      </c>
      <c r="H33">
        <v>6087</v>
      </c>
      <c r="I33" t="s">
        <v>14</v>
      </c>
      <c r="J33" s="5">
        <v>44617</v>
      </c>
      <c r="K33">
        <v>1521750000</v>
      </c>
    </row>
    <row r="34" spans="1:11" x14ac:dyDescent="0.2">
      <c r="A34" t="s">
        <v>10</v>
      </c>
      <c r="B34">
        <v>2023</v>
      </c>
      <c r="C34" t="s">
        <v>15</v>
      </c>
      <c r="D34" t="s">
        <v>16</v>
      </c>
      <c r="E34" t="s">
        <v>13</v>
      </c>
      <c r="F34">
        <v>260000</v>
      </c>
      <c r="G34">
        <v>641</v>
      </c>
      <c r="H34">
        <v>6200</v>
      </c>
      <c r="I34" t="s">
        <v>14</v>
      </c>
      <c r="J34" s="5">
        <v>44620</v>
      </c>
      <c r="K34">
        <v>1612000000</v>
      </c>
    </row>
    <row r="35" spans="1:11" x14ac:dyDescent="0.2">
      <c r="A35" t="s">
        <v>10</v>
      </c>
      <c r="B35">
        <v>2023</v>
      </c>
      <c r="C35" t="s">
        <v>17</v>
      </c>
      <c r="D35" t="s">
        <v>18</v>
      </c>
      <c r="E35" t="s">
        <v>13</v>
      </c>
      <c r="F35">
        <v>255000</v>
      </c>
      <c r="G35">
        <v>641</v>
      </c>
      <c r="H35">
        <v>3100</v>
      </c>
      <c r="I35" t="s">
        <v>14</v>
      </c>
      <c r="J35" s="5">
        <v>44620</v>
      </c>
      <c r="K35">
        <v>790500000</v>
      </c>
    </row>
    <row r="36" spans="1:11" x14ac:dyDescent="0.2">
      <c r="A36" t="s">
        <v>19</v>
      </c>
      <c r="B36">
        <v>2023</v>
      </c>
      <c r="C36" t="s">
        <v>11</v>
      </c>
      <c r="D36" t="s">
        <v>20</v>
      </c>
      <c r="E36" t="s">
        <v>13</v>
      </c>
      <c r="F36">
        <v>280000</v>
      </c>
      <c r="G36">
        <v>631</v>
      </c>
      <c r="H36">
        <v>3962</v>
      </c>
      <c r="I36" t="s">
        <v>14</v>
      </c>
      <c r="J36" s="5">
        <v>44621</v>
      </c>
      <c r="K36">
        <v>1109360000</v>
      </c>
    </row>
    <row r="37" spans="1:11" x14ac:dyDescent="0.2">
      <c r="A37" t="s">
        <v>19</v>
      </c>
      <c r="B37">
        <v>2023</v>
      </c>
      <c r="C37" t="s">
        <v>15</v>
      </c>
      <c r="D37" t="s">
        <v>21</v>
      </c>
      <c r="E37" t="s">
        <v>13</v>
      </c>
      <c r="F37">
        <v>290000</v>
      </c>
      <c r="G37">
        <v>631</v>
      </c>
      <c r="H37">
        <v>4000</v>
      </c>
      <c r="I37" t="s">
        <v>14</v>
      </c>
      <c r="J37" s="5">
        <v>44621</v>
      </c>
      <c r="K37">
        <v>1160000000</v>
      </c>
    </row>
    <row r="38" spans="1:11" x14ac:dyDescent="0.2">
      <c r="A38" t="s">
        <v>19</v>
      </c>
      <c r="B38">
        <v>2023</v>
      </c>
      <c r="C38" t="s">
        <v>17</v>
      </c>
      <c r="D38" t="s">
        <v>12</v>
      </c>
      <c r="E38" t="s">
        <v>13</v>
      </c>
      <c r="F38">
        <v>285000</v>
      </c>
      <c r="G38">
        <v>631</v>
      </c>
      <c r="H38">
        <v>2300</v>
      </c>
      <c r="I38" t="s">
        <v>14</v>
      </c>
      <c r="J38" s="5">
        <v>44621</v>
      </c>
      <c r="K38">
        <v>655500000</v>
      </c>
    </row>
    <row r="39" spans="1:11" x14ac:dyDescent="0.2">
      <c r="A39" t="s">
        <v>22</v>
      </c>
      <c r="B39">
        <v>2023</v>
      </c>
      <c r="C39" t="s">
        <v>11</v>
      </c>
      <c r="D39" t="s">
        <v>12</v>
      </c>
      <c r="E39" t="s">
        <v>13</v>
      </c>
      <c r="F39">
        <v>580000</v>
      </c>
      <c r="G39">
        <v>769</v>
      </c>
      <c r="H39">
        <v>63</v>
      </c>
      <c r="I39" t="s">
        <v>14</v>
      </c>
      <c r="J39" s="5">
        <v>44625</v>
      </c>
      <c r="K39">
        <v>36540000</v>
      </c>
    </row>
    <row r="40" spans="1:11" x14ac:dyDescent="0.2">
      <c r="A40" t="s">
        <v>22</v>
      </c>
      <c r="B40">
        <v>2023</v>
      </c>
      <c r="C40" t="s">
        <v>15</v>
      </c>
      <c r="D40" t="s">
        <v>16</v>
      </c>
      <c r="E40" t="s">
        <v>13</v>
      </c>
      <c r="F40">
        <v>590000</v>
      </c>
      <c r="G40">
        <v>769</v>
      </c>
      <c r="H40">
        <v>63</v>
      </c>
      <c r="I40" t="s">
        <v>14</v>
      </c>
      <c r="J40" s="5">
        <v>44625</v>
      </c>
      <c r="K40">
        <v>37170000</v>
      </c>
    </row>
    <row r="41" spans="1:11" x14ac:dyDescent="0.2">
      <c r="A41" t="s">
        <v>22</v>
      </c>
      <c r="B41">
        <v>2023</v>
      </c>
      <c r="C41" t="s">
        <v>17</v>
      </c>
      <c r="D41" t="s">
        <v>18</v>
      </c>
      <c r="E41" t="s">
        <v>13</v>
      </c>
      <c r="F41">
        <v>585000</v>
      </c>
      <c r="G41">
        <v>769</v>
      </c>
      <c r="H41">
        <v>63</v>
      </c>
      <c r="I41" t="s">
        <v>14</v>
      </c>
      <c r="J41" s="5">
        <v>44630</v>
      </c>
      <c r="K41">
        <v>36855000</v>
      </c>
    </row>
    <row r="42" spans="1:11" x14ac:dyDescent="0.2">
      <c r="A42" t="s">
        <v>25</v>
      </c>
      <c r="B42">
        <v>2024</v>
      </c>
      <c r="C42" t="s">
        <v>11</v>
      </c>
      <c r="D42" t="s">
        <v>26</v>
      </c>
      <c r="E42" t="s">
        <v>27</v>
      </c>
      <c r="F42">
        <v>500000</v>
      </c>
      <c r="G42">
        <v>1001</v>
      </c>
      <c r="H42">
        <v>1406</v>
      </c>
      <c r="I42" t="s">
        <v>14</v>
      </c>
      <c r="J42" s="5">
        <v>44630</v>
      </c>
      <c r="K42">
        <v>703000000</v>
      </c>
    </row>
    <row r="43" spans="1:11" x14ac:dyDescent="0.2">
      <c r="A43" t="s">
        <v>25</v>
      </c>
      <c r="B43">
        <v>2024</v>
      </c>
      <c r="C43" t="s">
        <v>15</v>
      </c>
      <c r="D43" t="s">
        <v>16</v>
      </c>
      <c r="E43" t="s">
        <v>27</v>
      </c>
      <c r="F43">
        <v>520000</v>
      </c>
      <c r="G43">
        <v>1001</v>
      </c>
      <c r="H43">
        <v>1500</v>
      </c>
      <c r="I43" t="s">
        <v>14</v>
      </c>
      <c r="J43" s="5">
        <v>44635</v>
      </c>
      <c r="K43">
        <v>780000000</v>
      </c>
    </row>
    <row r="44" spans="1:11" x14ac:dyDescent="0.2">
      <c r="A44" t="s">
        <v>25</v>
      </c>
      <c r="B44">
        <v>2024</v>
      </c>
      <c r="C44" t="s">
        <v>17</v>
      </c>
      <c r="D44" t="s">
        <v>28</v>
      </c>
      <c r="E44" t="s">
        <v>27</v>
      </c>
      <c r="F44">
        <v>510000</v>
      </c>
      <c r="G44">
        <v>1001</v>
      </c>
      <c r="H44">
        <v>900</v>
      </c>
      <c r="I44" t="s">
        <v>14</v>
      </c>
      <c r="J44" s="5">
        <v>44635</v>
      </c>
      <c r="K44">
        <v>459000000</v>
      </c>
    </row>
    <row r="45" spans="1:11" x14ac:dyDescent="0.2">
      <c r="A45" t="s">
        <v>29</v>
      </c>
      <c r="B45">
        <v>2024</v>
      </c>
      <c r="C45" t="s">
        <v>11</v>
      </c>
      <c r="D45" t="s">
        <v>12</v>
      </c>
      <c r="E45" t="s">
        <v>27</v>
      </c>
      <c r="F45">
        <v>300000</v>
      </c>
      <c r="G45">
        <v>641</v>
      </c>
      <c r="H45">
        <v>5662</v>
      </c>
      <c r="I45" t="s">
        <v>14</v>
      </c>
      <c r="J45" s="5">
        <v>44640</v>
      </c>
      <c r="K45">
        <v>1698600000</v>
      </c>
    </row>
    <row r="46" spans="1:11" x14ac:dyDescent="0.2">
      <c r="A46" t="s">
        <v>29</v>
      </c>
      <c r="B46">
        <v>2024</v>
      </c>
      <c r="C46" t="s">
        <v>15</v>
      </c>
      <c r="D46" t="s">
        <v>23</v>
      </c>
      <c r="E46" t="s">
        <v>27</v>
      </c>
      <c r="F46">
        <v>320000</v>
      </c>
      <c r="G46">
        <v>641</v>
      </c>
      <c r="H46">
        <v>5800</v>
      </c>
      <c r="I46" t="s">
        <v>14</v>
      </c>
      <c r="J46" s="5">
        <v>44645</v>
      </c>
      <c r="K46">
        <v>1856000000</v>
      </c>
    </row>
    <row r="47" spans="1:11" x14ac:dyDescent="0.2">
      <c r="A47" t="s">
        <v>29</v>
      </c>
      <c r="B47">
        <v>2024</v>
      </c>
      <c r="C47" t="s">
        <v>17</v>
      </c>
      <c r="D47" t="s">
        <v>18</v>
      </c>
      <c r="E47" t="s">
        <v>27</v>
      </c>
      <c r="F47">
        <v>310000</v>
      </c>
      <c r="G47">
        <v>641</v>
      </c>
      <c r="H47">
        <v>3150</v>
      </c>
      <c r="I47" t="s">
        <v>14</v>
      </c>
      <c r="J47" s="5">
        <v>44651</v>
      </c>
      <c r="K47">
        <v>976500000</v>
      </c>
    </row>
    <row r="48" spans="1:11" x14ac:dyDescent="0.2">
      <c r="A48" t="s">
        <v>19</v>
      </c>
      <c r="B48">
        <v>2024</v>
      </c>
      <c r="C48" t="s">
        <v>11</v>
      </c>
      <c r="D48" t="s">
        <v>20</v>
      </c>
      <c r="E48" t="s">
        <v>13</v>
      </c>
      <c r="F48">
        <v>290000</v>
      </c>
      <c r="G48">
        <v>631</v>
      </c>
      <c r="H48">
        <v>3600</v>
      </c>
      <c r="I48" t="s">
        <v>14</v>
      </c>
      <c r="J48" s="5">
        <v>44651</v>
      </c>
      <c r="K48">
        <v>1044000000</v>
      </c>
    </row>
    <row r="49" spans="1:11" x14ac:dyDescent="0.2">
      <c r="A49" t="s">
        <v>19</v>
      </c>
      <c r="B49">
        <v>2024</v>
      </c>
      <c r="C49" t="s">
        <v>15</v>
      </c>
      <c r="D49" t="s">
        <v>21</v>
      </c>
      <c r="E49" t="s">
        <v>13</v>
      </c>
      <c r="F49">
        <v>300000</v>
      </c>
      <c r="G49">
        <v>631</v>
      </c>
      <c r="H49">
        <v>3700</v>
      </c>
      <c r="I49" t="s">
        <v>14</v>
      </c>
      <c r="J49" s="5">
        <v>44652</v>
      </c>
      <c r="K49">
        <v>1110000000</v>
      </c>
    </row>
    <row r="50" spans="1:11" x14ac:dyDescent="0.2">
      <c r="A50" t="s">
        <v>19</v>
      </c>
      <c r="B50">
        <v>2024</v>
      </c>
      <c r="C50" t="s">
        <v>17</v>
      </c>
      <c r="D50" t="s">
        <v>12</v>
      </c>
      <c r="E50" t="s">
        <v>13</v>
      </c>
      <c r="F50">
        <v>295000</v>
      </c>
      <c r="G50">
        <v>631</v>
      </c>
      <c r="H50">
        <v>2200</v>
      </c>
      <c r="I50" t="s">
        <v>14</v>
      </c>
      <c r="J50" s="5">
        <v>44652</v>
      </c>
      <c r="K50">
        <v>649000000</v>
      </c>
    </row>
    <row r="51" spans="1:11" x14ac:dyDescent="0.2">
      <c r="A51" t="s">
        <v>25</v>
      </c>
      <c r="B51">
        <v>2025</v>
      </c>
      <c r="C51" t="s">
        <v>11</v>
      </c>
      <c r="D51" t="s">
        <v>18</v>
      </c>
      <c r="E51" t="s">
        <v>27</v>
      </c>
      <c r="F51">
        <v>550000</v>
      </c>
      <c r="G51">
        <v>1001</v>
      </c>
      <c r="H51">
        <v>1700</v>
      </c>
      <c r="I51" t="s">
        <v>14</v>
      </c>
      <c r="J51" s="5">
        <v>44652</v>
      </c>
      <c r="K51">
        <v>935000000</v>
      </c>
    </row>
    <row r="52" spans="1:11" x14ac:dyDescent="0.2">
      <c r="A52" t="s">
        <v>25</v>
      </c>
      <c r="B52">
        <v>2025</v>
      </c>
      <c r="C52" t="s">
        <v>15</v>
      </c>
      <c r="D52" t="s">
        <v>26</v>
      </c>
      <c r="E52" t="s">
        <v>27</v>
      </c>
      <c r="F52">
        <v>570000</v>
      </c>
      <c r="G52">
        <v>1001</v>
      </c>
      <c r="H52">
        <v>1800</v>
      </c>
      <c r="I52" t="s">
        <v>14</v>
      </c>
      <c r="J52" s="5">
        <v>44656</v>
      </c>
      <c r="K52">
        <v>1026000000</v>
      </c>
    </row>
    <row r="53" spans="1:11" x14ac:dyDescent="0.2">
      <c r="A53" t="s">
        <v>25</v>
      </c>
      <c r="B53">
        <v>2025</v>
      </c>
      <c r="C53" t="s">
        <v>17</v>
      </c>
      <c r="D53" t="s">
        <v>12</v>
      </c>
      <c r="E53" t="s">
        <v>27</v>
      </c>
      <c r="F53">
        <v>560000</v>
      </c>
      <c r="G53">
        <v>1001</v>
      </c>
      <c r="H53">
        <v>1650</v>
      </c>
      <c r="I53" t="s">
        <v>14</v>
      </c>
      <c r="J53" s="5">
        <v>44656</v>
      </c>
      <c r="K53">
        <v>924000000</v>
      </c>
    </row>
    <row r="54" spans="1:11" x14ac:dyDescent="0.2">
      <c r="A54" t="s">
        <v>29</v>
      </c>
      <c r="B54">
        <v>2025</v>
      </c>
      <c r="C54" t="s">
        <v>11</v>
      </c>
      <c r="D54" t="s">
        <v>16</v>
      </c>
      <c r="E54" t="s">
        <v>27</v>
      </c>
      <c r="F54">
        <v>330000</v>
      </c>
      <c r="G54">
        <v>641</v>
      </c>
      <c r="H54">
        <v>4650</v>
      </c>
      <c r="I54" t="s">
        <v>14</v>
      </c>
      <c r="J54" s="5">
        <v>44661</v>
      </c>
      <c r="K54">
        <v>1534500000</v>
      </c>
    </row>
    <row r="55" spans="1:11" x14ac:dyDescent="0.2">
      <c r="A55" t="s">
        <v>29</v>
      </c>
      <c r="B55">
        <v>2025</v>
      </c>
      <c r="C55" t="s">
        <v>15</v>
      </c>
      <c r="D55" t="s">
        <v>12</v>
      </c>
      <c r="E55" t="s">
        <v>27</v>
      </c>
      <c r="F55">
        <v>340000</v>
      </c>
      <c r="G55">
        <v>641</v>
      </c>
      <c r="H55">
        <v>4800</v>
      </c>
      <c r="I55" t="s">
        <v>14</v>
      </c>
      <c r="J55" s="5">
        <v>44661</v>
      </c>
      <c r="K55">
        <v>1632000000</v>
      </c>
    </row>
    <row r="56" spans="1:11" x14ac:dyDescent="0.2">
      <c r="A56" t="s">
        <v>29</v>
      </c>
      <c r="B56">
        <v>2025</v>
      </c>
      <c r="C56" t="s">
        <v>17</v>
      </c>
      <c r="D56" t="s">
        <v>23</v>
      </c>
      <c r="E56" t="s">
        <v>27</v>
      </c>
      <c r="F56">
        <v>335000</v>
      </c>
      <c r="G56">
        <v>641</v>
      </c>
      <c r="H56">
        <v>2750</v>
      </c>
      <c r="I56" t="s">
        <v>14</v>
      </c>
      <c r="J56" s="5">
        <v>44666</v>
      </c>
      <c r="K56">
        <v>921250000</v>
      </c>
    </row>
    <row r="57" spans="1:11" x14ac:dyDescent="0.2">
      <c r="A57" t="s">
        <v>30</v>
      </c>
      <c r="B57">
        <v>2025</v>
      </c>
      <c r="C57" t="s">
        <v>11</v>
      </c>
      <c r="D57" t="s">
        <v>31</v>
      </c>
      <c r="E57" t="s">
        <v>27</v>
      </c>
      <c r="F57">
        <v>380000</v>
      </c>
      <c r="G57">
        <v>850</v>
      </c>
      <c r="H57">
        <v>1300</v>
      </c>
      <c r="I57" t="s">
        <v>14</v>
      </c>
      <c r="J57" s="5">
        <v>44666</v>
      </c>
      <c r="K57">
        <v>494000000</v>
      </c>
    </row>
    <row r="58" spans="1:11" x14ac:dyDescent="0.2">
      <c r="A58" t="s">
        <v>30</v>
      </c>
      <c r="B58">
        <v>2025</v>
      </c>
      <c r="C58" t="s">
        <v>15</v>
      </c>
      <c r="D58" t="s">
        <v>21</v>
      </c>
      <c r="E58" t="s">
        <v>27</v>
      </c>
      <c r="F58">
        <v>390000</v>
      </c>
      <c r="G58">
        <v>850</v>
      </c>
      <c r="H58">
        <v>1400</v>
      </c>
      <c r="I58" t="s">
        <v>14</v>
      </c>
      <c r="J58" s="5">
        <v>44671</v>
      </c>
      <c r="K58">
        <v>546000000</v>
      </c>
    </row>
    <row r="59" spans="1:11" x14ac:dyDescent="0.2">
      <c r="A59" t="s">
        <v>30</v>
      </c>
      <c r="B59">
        <v>2025</v>
      </c>
      <c r="C59" t="s">
        <v>17</v>
      </c>
      <c r="D59" t="s">
        <v>16</v>
      </c>
      <c r="E59" t="s">
        <v>27</v>
      </c>
      <c r="F59">
        <v>385000</v>
      </c>
      <c r="G59">
        <v>850</v>
      </c>
      <c r="H59">
        <v>1150</v>
      </c>
      <c r="I59" t="s">
        <v>14</v>
      </c>
      <c r="J59" s="5">
        <v>44676</v>
      </c>
      <c r="K59">
        <v>442750000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5063B-A096-40B3-88DE-49868613351F}">
  <dimension ref="A1:K59"/>
  <sheetViews>
    <sheetView workbookViewId="0">
      <selection sqref="A1:K59"/>
    </sheetView>
  </sheetViews>
  <sheetFormatPr defaultRowHeight="12.75" x14ac:dyDescent="0.2"/>
  <cols>
    <col min="3" max="3" width="9.5703125" customWidth="1"/>
    <col min="5" max="5" width="12.140625" customWidth="1"/>
    <col min="6" max="6" width="18.42578125" customWidth="1"/>
    <col min="7" max="7" width="14" customWidth="1"/>
    <col min="8" max="8" width="15.7109375" customWidth="1"/>
    <col min="9" max="9" width="16.28515625" customWidth="1"/>
    <col min="10" max="10" width="12" customWidth="1"/>
    <col min="11" max="11" width="11.140625" customWidth="1"/>
  </cols>
  <sheetData>
    <row r="1" spans="1:11" x14ac:dyDescent="0.2">
      <c r="A1" t="s">
        <v>0</v>
      </c>
      <c r="B1" t="s">
        <v>1</v>
      </c>
      <c r="C1" t="s">
        <v>2</v>
      </c>
      <c r="D1" t="s">
        <v>3</v>
      </c>
      <c r="E1" t="s">
        <v>4</v>
      </c>
      <c r="F1" t="s">
        <v>5</v>
      </c>
      <c r="G1" t="s">
        <v>6</v>
      </c>
      <c r="H1" t="s">
        <v>7</v>
      </c>
      <c r="I1" t="s">
        <v>8</v>
      </c>
      <c r="J1" t="s">
        <v>9</v>
      </c>
      <c r="K1" t="s">
        <v>45</v>
      </c>
    </row>
    <row r="2" spans="1:11" x14ac:dyDescent="0.2">
      <c r="A2" t="s">
        <v>10</v>
      </c>
      <c r="B2">
        <v>2020</v>
      </c>
      <c r="C2" t="s">
        <v>11</v>
      </c>
      <c r="D2" t="s">
        <v>12</v>
      </c>
      <c r="E2" t="s">
        <v>13</v>
      </c>
      <c r="F2">
        <v>230000</v>
      </c>
      <c r="G2">
        <v>641</v>
      </c>
      <c r="H2">
        <v>4500</v>
      </c>
      <c r="I2" t="s">
        <v>14</v>
      </c>
      <c r="J2" s="5">
        <v>45301</v>
      </c>
      <c r="K2">
        <v>1035000000</v>
      </c>
    </row>
    <row r="3" spans="1:11" x14ac:dyDescent="0.2">
      <c r="A3" t="s">
        <v>10</v>
      </c>
      <c r="B3">
        <v>2020</v>
      </c>
      <c r="C3" t="s">
        <v>15</v>
      </c>
      <c r="D3" t="s">
        <v>16</v>
      </c>
      <c r="E3" t="s">
        <v>13</v>
      </c>
      <c r="F3">
        <v>240000</v>
      </c>
      <c r="G3">
        <v>641</v>
      </c>
      <c r="H3">
        <v>4800</v>
      </c>
      <c r="I3" t="s">
        <v>14</v>
      </c>
      <c r="J3" s="5">
        <v>45427</v>
      </c>
      <c r="K3">
        <v>1152000000</v>
      </c>
    </row>
    <row r="4" spans="1:11" x14ac:dyDescent="0.2">
      <c r="A4" t="s">
        <v>10</v>
      </c>
      <c r="B4">
        <v>2020</v>
      </c>
      <c r="C4" t="s">
        <v>17</v>
      </c>
      <c r="D4" t="s">
        <v>18</v>
      </c>
      <c r="E4" t="s">
        <v>13</v>
      </c>
      <c r="F4">
        <v>235000</v>
      </c>
      <c r="G4">
        <v>641</v>
      </c>
      <c r="H4">
        <v>2700</v>
      </c>
      <c r="I4" t="s">
        <v>14</v>
      </c>
      <c r="J4" s="5">
        <v>45078</v>
      </c>
      <c r="K4">
        <v>634500000</v>
      </c>
    </row>
    <row r="5" spans="1:11" x14ac:dyDescent="0.2">
      <c r="A5" t="s">
        <v>19</v>
      </c>
      <c r="B5">
        <v>2020</v>
      </c>
      <c r="C5" t="s">
        <v>11</v>
      </c>
      <c r="D5" t="s">
        <v>20</v>
      </c>
      <c r="E5" t="s">
        <v>13</v>
      </c>
      <c r="F5">
        <v>260000</v>
      </c>
      <c r="G5">
        <v>631</v>
      </c>
      <c r="H5">
        <v>2500</v>
      </c>
      <c r="I5" t="s">
        <v>14</v>
      </c>
      <c r="J5" s="5">
        <v>45524</v>
      </c>
      <c r="K5">
        <v>650000000</v>
      </c>
    </row>
    <row r="6" spans="1:11" x14ac:dyDescent="0.2">
      <c r="A6" t="s">
        <v>19</v>
      </c>
      <c r="B6">
        <v>2020</v>
      </c>
      <c r="C6" t="s">
        <v>15</v>
      </c>
      <c r="D6" t="s">
        <v>21</v>
      </c>
      <c r="E6" t="s">
        <v>13</v>
      </c>
      <c r="F6">
        <v>270000</v>
      </c>
      <c r="G6">
        <v>631</v>
      </c>
      <c r="H6">
        <v>2600</v>
      </c>
      <c r="I6" t="s">
        <v>14</v>
      </c>
      <c r="J6" s="5">
        <v>44877</v>
      </c>
      <c r="K6">
        <v>702000000</v>
      </c>
    </row>
    <row r="7" spans="1:11" x14ac:dyDescent="0.2">
      <c r="A7" t="s">
        <v>19</v>
      </c>
      <c r="B7">
        <v>2020</v>
      </c>
      <c r="C7" t="s">
        <v>17</v>
      </c>
      <c r="D7" t="s">
        <v>12</v>
      </c>
      <c r="E7" t="s">
        <v>13</v>
      </c>
      <c r="F7">
        <v>265000</v>
      </c>
      <c r="G7">
        <v>631</v>
      </c>
      <c r="H7">
        <v>1500</v>
      </c>
      <c r="I7" t="s">
        <v>14</v>
      </c>
      <c r="J7" s="5">
        <v>45662</v>
      </c>
      <c r="K7">
        <v>397500000</v>
      </c>
    </row>
    <row r="8" spans="1:11" x14ac:dyDescent="0.2">
      <c r="A8" t="s">
        <v>22</v>
      </c>
      <c r="B8">
        <v>2020</v>
      </c>
      <c r="C8" t="s">
        <v>11</v>
      </c>
      <c r="D8" t="s">
        <v>12</v>
      </c>
      <c r="E8" t="s">
        <v>13</v>
      </c>
      <c r="F8">
        <v>550000</v>
      </c>
      <c r="G8">
        <v>769</v>
      </c>
      <c r="H8">
        <v>600</v>
      </c>
      <c r="I8" t="s">
        <v>14</v>
      </c>
      <c r="J8" s="5">
        <v>45350</v>
      </c>
      <c r="K8">
        <v>330000000</v>
      </c>
    </row>
    <row r="9" spans="1:11" x14ac:dyDescent="0.2">
      <c r="A9" t="s">
        <v>22</v>
      </c>
      <c r="B9">
        <v>2020</v>
      </c>
      <c r="C9" t="s">
        <v>15</v>
      </c>
      <c r="D9" t="s">
        <v>16</v>
      </c>
      <c r="E9" t="s">
        <v>13</v>
      </c>
      <c r="F9">
        <v>560000</v>
      </c>
      <c r="G9">
        <v>769</v>
      </c>
      <c r="H9">
        <v>650</v>
      </c>
      <c r="I9" t="s">
        <v>14</v>
      </c>
      <c r="J9" s="5">
        <v>45275</v>
      </c>
      <c r="K9">
        <v>364000000</v>
      </c>
    </row>
    <row r="10" spans="1:11" x14ac:dyDescent="0.2">
      <c r="A10" t="s">
        <v>22</v>
      </c>
      <c r="B10">
        <v>2020</v>
      </c>
      <c r="C10" t="s">
        <v>17</v>
      </c>
      <c r="D10" t="s">
        <v>18</v>
      </c>
      <c r="E10" t="s">
        <v>13</v>
      </c>
      <c r="F10">
        <v>555000</v>
      </c>
      <c r="G10">
        <v>769</v>
      </c>
      <c r="H10">
        <v>400</v>
      </c>
      <c r="I10" t="s">
        <v>14</v>
      </c>
      <c r="J10" s="5">
        <v>45477</v>
      </c>
      <c r="K10">
        <v>222000000</v>
      </c>
    </row>
    <row r="11" spans="1:11" x14ac:dyDescent="0.2">
      <c r="A11" t="s">
        <v>10</v>
      </c>
      <c r="B11">
        <v>2021</v>
      </c>
      <c r="C11" t="s">
        <v>11</v>
      </c>
      <c r="D11" t="s">
        <v>23</v>
      </c>
      <c r="E11" t="s">
        <v>13</v>
      </c>
      <c r="F11">
        <v>235000</v>
      </c>
      <c r="G11">
        <v>641</v>
      </c>
      <c r="H11">
        <v>5021</v>
      </c>
      <c r="I11" t="s">
        <v>14</v>
      </c>
      <c r="J11" s="5">
        <v>45036</v>
      </c>
      <c r="K11">
        <v>1179935000</v>
      </c>
    </row>
    <row r="12" spans="1:11" x14ac:dyDescent="0.2">
      <c r="A12" t="s">
        <v>10</v>
      </c>
      <c r="B12">
        <v>2021</v>
      </c>
      <c r="C12" t="s">
        <v>15</v>
      </c>
      <c r="D12" t="s">
        <v>12</v>
      </c>
      <c r="E12" t="s">
        <v>13</v>
      </c>
      <c r="F12">
        <v>245000</v>
      </c>
      <c r="G12">
        <v>641</v>
      </c>
      <c r="H12">
        <v>5200</v>
      </c>
      <c r="I12" t="s">
        <v>14</v>
      </c>
      <c r="J12" s="5">
        <v>44691</v>
      </c>
      <c r="K12">
        <v>1274000000</v>
      </c>
    </row>
    <row r="13" spans="1:11" x14ac:dyDescent="0.2">
      <c r="A13" t="s">
        <v>10</v>
      </c>
      <c r="B13">
        <v>2021</v>
      </c>
      <c r="C13" t="s">
        <v>17</v>
      </c>
      <c r="D13" t="s">
        <v>16</v>
      </c>
      <c r="E13" t="s">
        <v>13</v>
      </c>
      <c r="F13">
        <v>240000</v>
      </c>
      <c r="G13">
        <v>641</v>
      </c>
      <c r="H13">
        <v>2780</v>
      </c>
      <c r="I13" t="s">
        <v>14</v>
      </c>
      <c r="J13" s="5">
        <v>45626</v>
      </c>
      <c r="K13">
        <v>667200000</v>
      </c>
    </row>
    <row r="14" spans="1:11" x14ac:dyDescent="0.2">
      <c r="A14" t="s">
        <v>10</v>
      </c>
      <c r="B14">
        <v>2020</v>
      </c>
      <c r="C14" t="s">
        <v>17</v>
      </c>
      <c r="D14" t="s">
        <v>18</v>
      </c>
      <c r="E14" t="s">
        <v>13</v>
      </c>
      <c r="F14">
        <v>235000</v>
      </c>
      <c r="G14">
        <v>641</v>
      </c>
      <c r="H14">
        <v>2700</v>
      </c>
      <c r="I14" t="s">
        <v>14</v>
      </c>
      <c r="J14" s="5">
        <v>45152</v>
      </c>
      <c r="K14">
        <v>634500000</v>
      </c>
    </row>
    <row r="15" spans="1:11" x14ac:dyDescent="0.2">
      <c r="A15" t="s">
        <v>19</v>
      </c>
      <c r="B15">
        <v>2020</v>
      </c>
      <c r="C15" t="s">
        <v>11</v>
      </c>
      <c r="D15" t="s">
        <v>20</v>
      </c>
      <c r="E15" t="s">
        <v>13</v>
      </c>
      <c r="F15">
        <v>260000</v>
      </c>
      <c r="G15">
        <v>631</v>
      </c>
      <c r="H15">
        <v>2500</v>
      </c>
      <c r="I15" t="s">
        <v>14</v>
      </c>
      <c r="J15" s="5">
        <v>45313</v>
      </c>
      <c r="K15">
        <v>650000000</v>
      </c>
    </row>
    <row r="16" spans="1:11" x14ac:dyDescent="0.2">
      <c r="A16" t="s">
        <v>19</v>
      </c>
      <c r="B16">
        <v>2020</v>
      </c>
      <c r="C16" t="s">
        <v>15</v>
      </c>
      <c r="D16" t="s">
        <v>24</v>
      </c>
      <c r="E16" t="s">
        <v>13</v>
      </c>
      <c r="F16">
        <v>270000</v>
      </c>
      <c r="G16">
        <v>631</v>
      </c>
      <c r="H16">
        <v>2600</v>
      </c>
      <c r="I16" t="s">
        <v>14</v>
      </c>
      <c r="J16" s="5">
        <v>44931</v>
      </c>
      <c r="K16">
        <v>702000000</v>
      </c>
    </row>
    <row r="17" spans="1:11" x14ac:dyDescent="0.2">
      <c r="A17" t="s">
        <v>19</v>
      </c>
      <c r="B17">
        <v>2020</v>
      </c>
      <c r="C17" t="s">
        <v>17</v>
      </c>
      <c r="D17" t="s">
        <v>12</v>
      </c>
      <c r="E17" t="s">
        <v>13</v>
      </c>
      <c r="F17">
        <v>265000</v>
      </c>
      <c r="G17">
        <v>631</v>
      </c>
      <c r="H17">
        <v>1500</v>
      </c>
      <c r="I17" t="s">
        <v>14</v>
      </c>
      <c r="J17" s="5">
        <v>45547</v>
      </c>
      <c r="K17">
        <v>397500000</v>
      </c>
    </row>
    <row r="18" spans="1:11" x14ac:dyDescent="0.2">
      <c r="A18" t="s">
        <v>19</v>
      </c>
      <c r="B18">
        <v>2021</v>
      </c>
      <c r="C18" t="s">
        <v>11</v>
      </c>
      <c r="D18" t="s">
        <v>20</v>
      </c>
      <c r="E18" t="s">
        <v>13</v>
      </c>
      <c r="F18">
        <v>265000</v>
      </c>
      <c r="G18">
        <v>631</v>
      </c>
      <c r="H18">
        <v>2586</v>
      </c>
      <c r="I18" t="s">
        <v>14</v>
      </c>
      <c r="J18" s="5">
        <v>44576</v>
      </c>
      <c r="K18">
        <v>685290000</v>
      </c>
    </row>
    <row r="19" spans="1:11" x14ac:dyDescent="0.2">
      <c r="A19" t="s">
        <v>19</v>
      </c>
      <c r="B19">
        <v>2021</v>
      </c>
      <c r="C19" t="s">
        <v>15</v>
      </c>
      <c r="D19" t="s">
        <v>21</v>
      </c>
      <c r="E19" t="s">
        <v>13</v>
      </c>
      <c r="F19">
        <v>275000</v>
      </c>
      <c r="G19">
        <v>631</v>
      </c>
      <c r="H19">
        <v>2700</v>
      </c>
      <c r="I19" t="s">
        <v>14</v>
      </c>
      <c r="J19" s="5">
        <v>44581</v>
      </c>
      <c r="K19">
        <v>742500000</v>
      </c>
    </row>
    <row r="20" spans="1:11" x14ac:dyDescent="0.2">
      <c r="A20" t="s">
        <v>19</v>
      </c>
      <c r="B20">
        <v>2021</v>
      </c>
      <c r="C20" t="s">
        <v>17</v>
      </c>
      <c r="D20" t="s">
        <v>12</v>
      </c>
      <c r="E20" t="s">
        <v>13</v>
      </c>
      <c r="F20">
        <v>270000</v>
      </c>
      <c r="G20">
        <v>631</v>
      </c>
      <c r="H20">
        <v>1520</v>
      </c>
      <c r="I20" t="s">
        <v>14</v>
      </c>
      <c r="J20" s="5">
        <v>44586</v>
      </c>
      <c r="K20">
        <v>410400000</v>
      </c>
    </row>
    <row r="21" spans="1:11" x14ac:dyDescent="0.2">
      <c r="A21" t="s">
        <v>22</v>
      </c>
      <c r="B21">
        <v>2021</v>
      </c>
      <c r="C21" t="s">
        <v>11</v>
      </c>
      <c r="D21" t="s">
        <v>12</v>
      </c>
      <c r="E21" t="s">
        <v>13</v>
      </c>
      <c r="F21">
        <v>560000</v>
      </c>
      <c r="G21">
        <v>769</v>
      </c>
      <c r="H21">
        <v>798</v>
      </c>
      <c r="I21" t="s">
        <v>14</v>
      </c>
      <c r="J21" s="5">
        <v>44592</v>
      </c>
      <c r="K21">
        <v>446880000</v>
      </c>
    </row>
    <row r="22" spans="1:11" x14ac:dyDescent="0.2">
      <c r="A22" t="s">
        <v>22</v>
      </c>
      <c r="B22">
        <v>2021</v>
      </c>
      <c r="C22" t="s">
        <v>15</v>
      </c>
      <c r="D22" t="s">
        <v>16</v>
      </c>
      <c r="E22" t="s">
        <v>13</v>
      </c>
      <c r="F22">
        <v>570000</v>
      </c>
      <c r="G22">
        <v>769</v>
      </c>
      <c r="H22">
        <v>820</v>
      </c>
      <c r="I22" t="s">
        <v>14</v>
      </c>
      <c r="J22" s="5">
        <v>44592</v>
      </c>
      <c r="K22">
        <v>467400000</v>
      </c>
    </row>
    <row r="23" spans="1:11" x14ac:dyDescent="0.2">
      <c r="A23" t="s">
        <v>22</v>
      </c>
      <c r="B23">
        <v>2021</v>
      </c>
      <c r="C23" t="s">
        <v>17</v>
      </c>
      <c r="D23" t="s">
        <v>18</v>
      </c>
      <c r="E23" t="s">
        <v>13</v>
      </c>
      <c r="F23">
        <v>565000</v>
      </c>
      <c r="G23">
        <v>769</v>
      </c>
      <c r="H23">
        <v>500</v>
      </c>
      <c r="I23" t="s">
        <v>14</v>
      </c>
      <c r="J23" s="5">
        <v>44593</v>
      </c>
      <c r="K23">
        <v>282500000</v>
      </c>
    </row>
    <row r="24" spans="1:11" x14ac:dyDescent="0.2">
      <c r="A24" t="s">
        <v>10</v>
      </c>
      <c r="B24">
        <v>2022</v>
      </c>
      <c r="C24" t="s">
        <v>11</v>
      </c>
      <c r="D24" t="s">
        <v>12</v>
      </c>
      <c r="E24" t="s">
        <v>13</v>
      </c>
      <c r="F24">
        <v>240000</v>
      </c>
      <c r="G24">
        <v>641</v>
      </c>
      <c r="H24">
        <v>5367</v>
      </c>
      <c r="I24" t="s">
        <v>14</v>
      </c>
      <c r="J24" s="5">
        <v>44593</v>
      </c>
      <c r="K24">
        <v>1288080000</v>
      </c>
    </row>
    <row r="25" spans="1:11" x14ac:dyDescent="0.2">
      <c r="A25" t="s">
        <v>10</v>
      </c>
      <c r="B25">
        <v>2022</v>
      </c>
      <c r="C25" t="s">
        <v>15</v>
      </c>
      <c r="D25" t="s">
        <v>16</v>
      </c>
      <c r="E25" t="s">
        <v>13</v>
      </c>
      <c r="F25">
        <v>250000</v>
      </c>
      <c r="G25">
        <v>641</v>
      </c>
      <c r="H25">
        <v>5550</v>
      </c>
      <c r="I25" t="s">
        <v>14</v>
      </c>
      <c r="J25" s="5">
        <v>44593</v>
      </c>
      <c r="K25">
        <v>1387500000</v>
      </c>
    </row>
    <row r="26" spans="1:11" x14ac:dyDescent="0.2">
      <c r="A26" t="s">
        <v>10</v>
      </c>
      <c r="B26">
        <v>2022</v>
      </c>
      <c r="C26" t="s">
        <v>17</v>
      </c>
      <c r="D26" t="s">
        <v>18</v>
      </c>
      <c r="E26" t="s">
        <v>13</v>
      </c>
      <c r="F26">
        <v>245000</v>
      </c>
      <c r="G26">
        <v>641</v>
      </c>
      <c r="H26">
        <v>3000</v>
      </c>
      <c r="I26" t="s">
        <v>14</v>
      </c>
      <c r="J26" s="5">
        <v>44597</v>
      </c>
      <c r="K26">
        <v>735000000</v>
      </c>
    </row>
    <row r="27" spans="1:11" x14ac:dyDescent="0.2">
      <c r="A27" t="s">
        <v>19</v>
      </c>
      <c r="B27">
        <v>2022</v>
      </c>
      <c r="C27" t="s">
        <v>11</v>
      </c>
      <c r="D27" t="s">
        <v>20</v>
      </c>
      <c r="E27" t="s">
        <v>13</v>
      </c>
      <c r="F27">
        <v>270000</v>
      </c>
      <c r="G27">
        <v>631</v>
      </c>
      <c r="H27">
        <v>3113</v>
      </c>
      <c r="I27" t="s">
        <v>14</v>
      </c>
      <c r="J27" s="5">
        <v>44597</v>
      </c>
      <c r="K27">
        <v>840510000</v>
      </c>
    </row>
    <row r="28" spans="1:11" x14ac:dyDescent="0.2">
      <c r="A28" t="s">
        <v>19</v>
      </c>
      <c r="B28">
        <v>2022</v>
      </c>
      <c r="C28" t="s">
        <v>15</v>
      </c>
      <c r="D28" t="s">
        <v>21</v>
      </c>
      <c r="E28" t="s">
        <v>13</v>
      </c>
      <c r="F28">
        <v>280000</v>
      </c>
      <c r="G28">
        <v>631</v>
      </c>
      <c r="H28">
        <v>3300</v>
      </c>
      <c r="I28" t="s">
        <v>14</v>
      </c>
      <c r="J28" s="5">
        <v>44602</v>
      </c>
      <c r="K28">
        <v>924000000</v>
      </c>
    </row>
    <row r="29" spans="1:11" x14ac:dyDescent="0.2">
      <c r="A29" t="s">
        <v>19</v>
      </c>
      <c r="B29">
        <v>2022</v>
      </c>
      <c r="C29" t="s">
        <v>17</v>
      </c>
      <c r="D29" t="s">
        <v>12</v>
      </c>
      <c r="E29" t="s">
        <v>13</v>
      </c>
      <c r="F29">
        <v>275000</v>
      </c>
      <c r="G29">
        <v>631</v>
      </c>
      <c r="H29">
        <v>1900</v>
      </c>
      <c r="I29" t="s">
        <v>14</v>
      </c>
      <c r="J29" s="5">
        <v>44602</v>
      </c>
      <c r="K29">
        <v>522500000</v>
      </c>
    </row>
    <row r="30" spans="1:11" x14ac:dyDescent="0.2">
      <c r="A30" t="s">
        <v>22</v>
      </c>
      <c r="B30">
        <v>2022</v>
      </c>
      <c r="C30" t="s">
        <v>11</v>
      </c>
      <c r="D30" t="s">
        <v>12</v>
      </c>
      <c r="E30" t="s">
        <v>13</v>
      </c>
      <c r="F30">
        <v>570000</v>
      </c>
      <c r="G30">
        <v>769</v>
      </c>
      <c r="H30">
        <v>753</v>
      </c>
      <c r="I30" t="s">
        <v>14</v>
      </c>
      <c r="J30" s="5">
        <v>44607</v>
      </c>
      <c r="K30">
        <v>429210000</v>
      </c>
    </row>
    <row r="31" spans="1:11" x14ac:dyDescent="0.2">
      <c r="A31" t="s">
        <v>22</v>
      </c>
      <c r="B31">
        <v>2022</v>
      </c>
      <c r="C31" t="s">
        <v>15</v>
      </c>
      <c r="D31" t="s">
        <v>16</v>
      </c>
      <c r="E31" t="s">
        <v>13</v>
      </c>
      <c r="F31">
        <v>580000</v>
      </c>
      <c r="G31">
        <v>769</v>
      </c>
      <c r="H31">
        <v>780</v>
      </c>
      <c r="I31" t="s">
        <v>14</v>
      </c>
      <c r="J31" s="5">
        <v>44607</v>
      </c>
      <c r="K31">
        <v>452400000</v>
      </c>
    </row>
    <row r="32" spans="1:11" x14ac:dyDescent="0.2">
      <c r="A32" t="s">
        <v>22</v>
      </c>
      <c r="B32">
        <v>2022</v>
      </c>
      <c r="C32" t="s">
        <v>17</v>
      </c>
      <c r="D32" t="s">
        <v>18</v>
      </c>
      <c r="E32" t="s">
        <v>13</v>
      </c>
      <c r="F32">
        <v>575000</v>
      </c>
      <c r="G32">
        <v>769</v>
      </c>
      <c r="H32">
        <v>480</v>
      </c>
      <c r="I32" t="s">
        <v>14</v>
      </c>
      <c r="J32" s="5">
        <v>44612</v>
      </c>
      <c r="K32">
        <v>276000000</v>
      </c>
    </row>
    <row r="33" spans="1:11" x14ac:dyDescent="0.2">
      <c r="A33" t="s">
        <v>10</v>
      </c>
      <c r="B33">
        <v>2023</v>
      </c>
      <c r="C33" t="s">
        <v>11</v>
      </c>
      <c r="D33" t="s">
        <v>12</v>
      </c>
      <c r="E33" t="s">
        <v>13</v>
      </c>
      <c r="F33">
        <v>250000</v>
      </c>
      <c r="G33">
        <v>641</v>
      </c>
      <c r="H33">
        <v>6087</v>
      </c>
      <c r="I33" t="s">
        <v>14</v>
      </c>
      <c r="J33" s="5">
        <v>44617</v>
      </c>
      <c r="K33">
        <v>1521750000</v>
      </c>
    </row>
    <row r="34" spans="1:11" x14ac:dyDescent="0.2">
      <c r="A34" t="s">
        <v>10</v>
      </c>
      <c r="B34">
        <v>2023</v>
      </c>
      <c r="C34" t="s">
        <v>15</v>
      </c>
      <c r="D34" t="s">
        <v>16</v>
      </c>
      <c r="E34" t="s">
        <v>13</v>
      </c>
      <c r="F34">
        <v>260000</v>
      </c>
      <c r="G34">
        <v>641</v>
      </c>
      <c r="H34">
        <v>6200</v>
      </c>
      <c r="I34" t="s">
        <v>14</v>
      </c>
      <c r="J34" s="5">
        <v>44620</v>
      </c>
      <c r="K34">
        <v>1612000000</v>
      </c>
    </row>
    <row r="35" spans="1:11" x14ac:dyDescent="0.2">
      <c r="A35" t="s">
        <v>10</v>
      </c>
      <c r="B35">
        <v>2023</v>
      </c>
      <c r="C35" t="s">
        <v>17</v>
      </c>
      <c r="D35" t="s">
        <v>18</v>
      </c>
      <c r="E35" t="s">
        <v>13</v>
      </c>
      <c r="F35">
        <v>255000</v>
      </c>
      <c r="G35">
        <v>641</v>
      </c>
      <c r="H35">
        <v>3100</v>
      </c>
      <c r="I35" t="s">
        <v>14</v>
      </c>
      <c r="J35" s="5">
        <v>44620</v>
      </c>
      <c r="K35">
        <v>790500000</v>
      </c>
    </row>
    <row r="36" spans="1:11" x14ac:dyDescent="0.2">
      <c r="A36" t="s">
        <v>19</v>
      </c>
      <c r="B36">
        <v>2023</v>
      </c>
      <c r="C36" t="s">
        <v>11</v>
      </c>
      <c r="D36" t="s">
        <v>20</v>
      </c>
      <c r="E36" t="s">
        <v>13</v>
      </c>
      <c r="F36">
        <v>280000</v>
      </c>
      <c r="G36">
        <v>631</v>
      </c>
      <c r="H36">
        <v>3962</v>
      </c>
      <c r="I36" t="s">
        <v>14</v>
      </c>
      <c r="J36" s="5">
        <v>44621</v>
      </c>
      <c r="K36">
        <v>1109360000</v>
      </c>
    </row>
    <row r="37" spans="1:11" x14ac:dyDescent="0.2">
      <c r="A37" t="s">
        <v>19</v>
      </c>
      <c r="B37">
        <v>2023</v>
      </c>
      <c r="C37" t="s">
        <v>15</v>
      </c>
      <c r="D37" t="s">
        <v>21</v>
      </c>
      <c r="E37" t="s">
        <v>13</v>
      </c>
      <c r="F37">
        <v>290000</v>
      </c>
      <c r="G37">
        <v>631</v>
      </c>
      <c r="H37">
        <v>4000</v>
      </c>
      <c r="I37" t="s">
        <v>14</v>
      </c>
      <c r="J37" s="5">
        <v>44621</v>
      </c>
      <c r="K37">
        <v>1160000000</v>
      </c>
    </row>
    <row r="38" spans="1:11" x14ac:dyDescent="0.2">
      <c r="A38" t="s">
        <v>19</v>
      </c>
      <c r="B38">
        <v>2023</v>
      </c>
      <c r="C38" t="s">
        <v>17</v>
      </c>
      <c r="D38" t="s">
        <v>12</v>
      </c>
      <c r="E38" t="s">
        <v>13</v>
      </c>
      <c r="F38">
        <v>285000</v>
      </c>
      <c r="G38">
        <v>631</v>
      </c>
      <c r="H38">
        <v>2300</v>
      </c>
      <c r="I38" t="s">
        <v>14</v>
      </c>
      <c r="J38" s="5">
        <v>44621</v>
      </c>
      <c r="K38">
        <v>655500000</v>
      </c>
    </row>
    <row r="39" spans="1:11" x14ac:dyDescent="0.2">
      <c r="A39" t="s">
        <v>22</v>
      </c>
      <c r="B39">
        <v>2023</v>
      </c>
      <c r="C39" t="s">
        <v>11</v>
      </c>
      <c r="D39" t="s">
        <v>12</v>
      </c>
      <c r="E39" t="s">
        <v>13</v>
      </c>
      <c r="F39">
        <v>580000</v>
      </c>
      <c r="G39">
        <v>769</v>
      </c>
      <c r="H39">
        <v>63</v>
      </c>
      <c r="I39" t="s">
        <v>14</v>
      </c>
      <c r="J39" s="5">
        <v>44625</v>
      </c>
      <c r="K39">
        <v>36540000</v>
      </c>
    </row>
    <row r="40" spans="1:11" x14ac:dyDescent="0.2">
      <c r="A40" t="s">
        <v>22</v>
      </c>
      <c r="B40">
        <v>2023</v>
      </c>
      <c r="C40" t="s">
        <v>15</v>
      </c>
      <c r="D40" t="s">
        <v>16</v>
      </c>
      <c r="E40" t="s">
        <v>13</v>
      </c>
      <c r="F40">
        <v>590000</v>
      </c>
      <c r="G40">
        <v>769</v>
      </c>
      <c r="H40">
        <v>63</v>
      </c>
      <c r="I40" t="s">
        <v>14</v>
      </c>
      <c r="J40" s="5">
        <v>44625</v>
      </c>
      <c r="K40">
        <v>37170000</v>
      </c>
    </row>
    <row r="41" spans="1:11" x14ac:dyDescent="0.2">
      <c r="A41" t="s">
        <v>22</v>
      </c>
      <c r="B41">
        <v>2023</v>
      </c>
      <c r="C41" t="s">
        <v>17</v>
      </c>
      <c r="D41" t="s">
        <v>18</v>
      </c>
      <c r="E41" t="s">
        <v>13</v>
      </c>
      <c r="F41">
        <v>585000</v>
      </c>
      <c r="G41">
        <v>769</v>
      </c>
      <c r="H41">
        <v>63</v>
      </c>
      <c r="I41" t="s">
        <v>14</v>
      </c>
      <c r="J41" s="5">
        <v>44630</v>
      </c>
      <c r="K41">
        <v>36855000</v>
      </c>
    </row>
    <row r="42" spans="1:11" x14ac:dyDescent="0.2">
      <c r="A42" t="s">
        <v>25</v>
      </c>
      <c r="B42">
        <v>2024</v>
      </c>
      <c r="C42" t="s">
        <v>11</v>
      </c>
      <c r="D42" t="s">
        <v>26</v>
      </c>
      <c r="E42" t="s">
        <v>27</v>
      </c>
      <c r="F42">
        <v>500000</v>
      </c>
      <c r="G42">
        <v>1001</v>
      </c>
      <c r="H42">
        <v>1406</v>
      </c>
      <c r="I42" t="s">
        <v>14</v>
      </c>
      <c r="J42" s="5">
        <v>44630</v>
      </c>
      <c r="K42">
        <v>703000000</v>
      </c>
    </row>
    <row r="43" spans="1:11" x14ac:dyDescent="0.2">
      <c r="A43" t="s">
        <v>25</v>
      </c>
      <c r="B43">
        <v>2024</v>
      </c>
      <c r="C43" t="s">
        <v>15</v>
      </c>
      <c r="D43" t="s">
        <v>16</v>
      </c>
      <c r="E43" t="s">
        <v>27</v>
      </c>
      <c r="F43">
        <v>520000</v>
      </c>
      <c r="G43">
        <v>1001</v>
      </c>
      <c r="H43">
        <v>1500</v>
      </c>
      <c r="I43" t="s">
        <v>14</v>
      </c>
      <c r="J43" s="5">
        <v>44635</v>
      </c>
      <c r="K43">
        <v>780000000</v>
      </c>
    </row>
    <row r="44" spans="1:11" x14ac:dyDescent="0.2">
      <c r="A44" t="s">
        <v>25</v>
      </c>
      <c r="B44">
        <v>2024</v>
      </c>
      <c r="C44" t="s">
        <v>17</v>
      </c>
      <c r="D44" t="s">
        <v>28</v>
      </c>
      <c r="E44" t="s">
        <v>27</v>
      </c>
      <c r="F44">
        <v>510000</v>
      </c>
      <c r="G44">
        <v>1001</v>
      </c>
      <c r="H44">
        <v>900</v>
      </c>
      <c r="I44" t="s">
        <v>14</v>
      </c>
      <c r="J44" s="5">
        <v>44635</v>
      </c>
      <c r="K44">
        <v>459000000</v>
      </c>
    </row>
    <row r="45" spans="1:11" x14ac:dyDescent="0.2">
      <c r="A45" t="s">
        <v>29</v>
      </c>
      <c r="B45">
        <v>2024</v>
      </c>
      <c r="C45" t="s">
        <v>11</v>
      </c>
      <c r="D45" t="s">
        <v>12</v>
      </c>
      <c r="E45" t="s">
        <v>27</v>
      </c>
      <c r="F45">
        <v>300000</v>
      </c>
      <c r="G45">
        <v>641</v>
      </c>
      <c r="H45">
        <v>5662</v>
      </c>
      <c r="I45" t="s">
        <v>14</v>
      </c>
      <c r="J45" s="5">
        <v>44640</v>
      </c>
      <c r="K45">
        <v>1698600000</v>
      </c>
    </row>
    <row r="46" spans="1:11" x14ac:dyDescent="0.2">
      <c r="A46" t="s">
        <v>29</v>
      </c>
      <c r="B46">
        <v>2024</v>
      </c>
      <c r="C46" t="s">
        <v>15</v>
      </c>
      <c r="D46" t="s">
        <v>23</v>
      </c>
      <c r="E46" t="s">
        <v>27</v>
      </c>
      <c r="F46">
        <v>320000</v>
      </c>
      <c r="G46">
        <v>641</v>
      </c>
      <c r="H46">
        <v>5800</v>
      </c>
      <c r="I46" t="s">
        <v>14</v>
      </c>
      <c r="J46" s="5">
        <v>44645</v>
      </c>
      <c r="K46">
        <v>1856000000</v>
      </c>
    </row>
    <row r="47" spans="1:11" x14ac:dyDescent="0.2">
      <c r="A47" t="s">
        <v>29</v>
      </c>
      <c r="B47">
        <v>2024</v>
      </c>
      <c r="C47" t="s">
        <v>17</v>
      </c>
      <c r="D47" t="s">
        <v>18</v>
      </c>
      <c r="E47" t="s">
        <v>27</v>
      </c>
      <c r="F47">
        <v>310000</v>
      </c>
      <c r="G47">
        <v>641</v>
      </c>
      <c r="H47">
        <v>3150</v>
      </c>
      <c r="I47" t="s">
        <v>14</v>
      </c>
      <c r="J47" s="5">
        <v>44651</v>
      </c>
      <c r="K47">
        <v>976500000</v>
      </c>
    </row>
    <row r="48" spans="1:11" x14ac:dyDescent="0.2">
      <c r="A48" t="s">
        <v>19</v>
      </c>
      <c r="B48">
        <v>2024</v>
      </c>
      <c r="C48" t="s">
        <v>11</v>
      </c>
      <c r="D48" t="s">
        <v>20</v>
      </c>
      <c r="E48" t="s">
        <v>13</v>
      </c>
      <c r="F48">
        <v>290000</v>
      </c>
      <c r="G48">
        <v>631</v>
      </c>
      <c r="H48">
        <v>3600</v>
      </c>
      <c r="I48" t="s">
        <v>14</v>
      </c>
      <c r="J48" s="5">
        <v>44651</v>
      </c>
      <c r="K48">
        <v>1044000000</v>
      </c>
    </row>
    <row r="49" spans="1:11" x14ac:dyDescent="0.2">
      <c r="A49" t="s">
        <v>19</v>
      </c>
      <c r="B49">
        <v>2024</v>
      </c>
      <c r="C49" t="s">
        <v>15</v>
      </c>
      <c r="D49" t="s">
        <v>21</v>
      </c>
      <c r="E49" t="s">
        <v>13</v>
      </c>
      <c r="F49">
        <v>300000</v>
      </c>
      <c r="G49">
        <v>631</v>
      </c>
      <c r="H49">
        <v>3700</v>
      </c>
      <c r="I49" t="s">
        <v>14</v>
      </c>
      <c r="J49" s="5">
        <v>44652</v>
      </c>
      <c r="K49">
        <v>1110000000</v>
      </c>
    </row>
    <row r="50" spans="1:11" x14ac:dyDescent="0.2">
      <c r="A50" t="s">
        <v>19</v>
      </c>
      <c r="B50">
        <v>2024</v>
      </c>
      <c r="C50" t="s">
        <v>17</v>
      </c>
      <c r="D50" t="s">
        <v>12</v>
      </c>
      <c r="E50" t="s">
        <v>13</v>
      </c>
      <c r="F50">
        <v>295000</v>
      </c>
      <c r="G50">
        <v>631</v>
      </c>
      <c r="H50">
        <v>2200</v>
      </c>
      <c r="I50" t="s">
        <v>14</v>
      </c>
      <c r="J50" s="5">
        <v>44652</v>
      </c>
      <c r="K50">
        <v>649000000</v>
      </c>
    </row>
    <row r="51" spans="1:11" x14ac:dyDescent="0.2">
      <c r="A51" t="s">
        <v>25</v>
      </c>
      <c r="B51">
        <v>2025</v>
      </c>
      <c r="C51" t="s">
        <v>11</v>
      </c>
      <c r="D51" t="s">
        <v>18</v>
      </c>
      <c r="E51" t="s">
        <v>27</v>
      </c>
      <c r="F51">
        <v>550000</v>
      </c>
      <c r="G51">
        <v>1001</v>
      </c>
      <c r="H51">
        <v>1700</v>
      </c>
      <c r="I51" t="s">
        <v>14</v>
      </c>
      <c r="J51" s="5">
        <v>44652</v>
      </c>
      <c r="K51">
        <v>935000000</v>
      </c>
    </row>
    <row r="52" spans="1:11" x14ac:dyDescent="0.2">
      <c r="A52" t="s">
        <v>25</v>
      </c>
      <c r="B52">
        <v>2025</v>
      </c>
      <c r="C52" t="s">
        <v>15</v>
      </c>
      <c r="D52" t="s">
        <v>26</v>
      </c>
      <c r="E52" t="s">
        <v>27</v>
      </c>
      <c r="F52">
        <v>570000</v>
      </c>
      <c r="G52">
        <v>1001</v>
      </c>
      <c r="H52">
        <v>1800</v>
      </c>
      <c r="I52" t="s">
        <v>14</v>
      </c>
      <c r="J52" s="5">
        <v>44656</v>
      </c>
      <c r="K52">
        <v>1026000000</v>
      </c>
    </row>
    <row r="53" spans="1:11" x14ac:dyDescent="0.2">
      <c r="A53" t="s">
        <v>25</v>
      </c>
      <c r="B53">
        <v>2025</v>
      </c>
      <c r="C53" t="s">
        <v>17</v>
      </c>
      <c r="D53" t="s">
        <v>12</v>
      </c>
      <c r="E53" t="s">
        <v>27</v>
      </c>
      <c r="F53">
        <v>560000</v>
      </c>
      <c r="G53">
        <v>1001</v>
      </c>
      <c r="H53">
        <v>1650</v>
      </c>
      <c r="I53" t="s">
        <v>14</v>
      </c>
      <c r="J53" s="5">
        <v>44656</v>
      </c>
      <c r="K53">
        <v>924000000</v>
      </c>
    </row>
    <row r="54" spans="1:11" x14ac:dyDescent="0.2">
      <c r="A54" t="s">
        <v>29</v>
      </c>
      <c r="B54">
        <v>2025</v>
      </c>
      <c r="C54" t="s">
        <v>11</v>
      </c>
      <c r="D54" t="s">
        <v>16</v>
      </c>
      <c r="E54" t="s">
        <v>27</v>
      </c>
      <c r="F54">
        <v>330000</v>
      </c>
      <c r="G54">
        <v>641</v>
      </c>
      <c r="H54">
        <v>4650</v>
      </c>
      <c r="I54" t="s">
        <v>14</v>
      </c>
      <c r="J54" s="5">
        <v>44661</v>
      </c>
      <c r="K54">
        <v>1534500000</v>
      </c>
    </row>
    <row r="55" spans="1:11" x14ac:dyDescent="0.2">
      <c r="A55" t="s">
        <v>29</v>
      </c>
      <c r="B55">
        <v>2025</v>
      </c>
      <c r="C55" t="s">
        <v>15</v>
      </c>
      <c r="D55" t="s">
        <v>12</v>
      </c>
      <c r="E55" t="s">
        <v>27</v>
      </c>
      <c r="F55">
        <v>340000</v>
      </c>
      <c r="G55">
        <v>641</v>
      </c>
      <c r="H55">
        <v>4800</v>
      </c>
      <c r="I55" t="s">
        <v>14</v>
      </c>
      <c r="J55" s="5">
        <v>44661</v>
      </c>
      <c r="K55">
        <v>1632000000</v>
      </c>
    </row>
    <row r="56" spans="1:11" x14ac:dyDescent="0.2">
      <c r="A56" t="s">
        <v>29</v>
      </c>
      <c r="B56">
        <v>2025</v>
      </c>
      <c r="C56" t="s">
        <v>17</v>
      </c>
      <c r="D56" t="s">
        <v>23</v>
      </c>
      <c r="E56" t="s">
        <v>27</v>
      </c>
      <c r="F56">
        <v>335000</v>
      </c>
      <c r="G56">
        <v>641</v>
      </c>
      <c r="H56">
        <v>2750</v>
      </c>
      <c r="I56" t="s">
        <v>14</v>
      </c>
      <c r="J56" s="5">
        <v>44666</v>
      </c>
      <c r="K56">
        <v>921250000</v>
      </c>
    </row>
    <row r="57" spans="1:11" x14ac:dyDescent="0.2">
      <c r="A57" t="s">
        <v>30</v>
      </c>
      <c r="B57">
        <v>2025</v>
      </c>
      <c r="C57" t="s">
        <v>11</v>
      </c>
      <c r="D57" t="s">
        <v>31</v>
      </c>
      <c r="E57" t="s">
        <v>27</v>
      </c>
      <c r="F57">
        <v>380000</v>
      </c>
      <c r="G57">
        <v>850</v>
      </c>
      <c r="H57">
        <v>1300</v>
      </c>
      <c r="I57" t="s">
        <v>14</v>
      </c>
      <c r="J57" s="5">
        <v>44666</v>
      </c>
      <c r="K57">
        <v>494000000</v>
      </c>
    </row>
    <row r="58" spans="1:11" x14ac:dyDescent="0.2">
      <c r="A58" t="s">
        <v>30</v>
      </c>
      <c r="B58">
        <v>2025</v>
      </c>
      <c r="C58" t="s">
        <v>15</v>
      </c>
      <c r="D58" t="s">
        <v>21</v>
      </c>
      <c r="E58" t="s">
        <v>27</v>
      </c>
      <c r="F58">
        <v>390000</v>
      </c>
      <c r="G58">
        <v>850</v>
      </c>
      <c r="H58">
        <v>1400</v>
      </c>
      <c r="I58" t="s">
        <v>14</v>
      </c>
      <c r="J58" s="5">
        <v>44671</v>
      </c>
      <c r="K58">
        <v>546000000</v>
      </c>
    </row>
    <row r="59" spans="1:11" x14ac:dyDescent="0.2">
      <c r="A59" t="s">
        <v>30</v>
      </c>
      <c r="B59">
        <v>2025</v>
      </c>
      <c r="C59" t="s">
        <v>17</v>
      </c>
      <c r="D59" t="s">
        <v>16</v>
      </c>
      <c r="E59" t="s">
        <v>27</v>
      </c>
      <c r="F59">
        <v>385000</v>
      </c>
      <c r="G59">
        <v>850</v>
      </c>
      <c r="H59">
        <v>1150</v>
      </c>
      <c r="I59" t="s">
        <v>14</v>
      </c>
      <c r="J59" s="5">
        <v>44676</v>
      </c>
      <c r="K59">
        <v>442750000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302AF-4D88-4B5C-8A18-9BD50790FB5D}">
  <dimension ref="A1:K9"/>
  <sheetViews>
    <sheetView workbookViewId="0">
      <selection sqref="A1:K9"/>
    </sheetView>
  </sheetViews>
  <sheetFormatPr defaultRowHeight="12.75" x14ac:dyDescent="0.2"/>
  <cols>
    <col min="3" max="3" width="9.5703125" customWidth="1"/>
    <col min="5" max="5" width="12.140625" customWidth="1"/>
    <col min="6" max="6" width="18.42578125" customWidth="1"/>
    <col min="7" max="7" width="14" customWidth="1"/>
    <col min="8" max="8" width="15.7109375" customWidth="1"/>
    <col min="9" max="9" width="16.28515625" customWidth="1"/>
    <col min="10" max="10" width="12" customWidth="1"/>
    <col min="11" max="11" width="11.140625" customWidth="1"/>
  </cols>
  <sheetData>
    <row r="1" spans="1:11" x14ac:dyDescent="0.2">
      <c r="A1" t="s">
        <v>0</v>
      </c>
      <c r="B1" t="s">
        <v>1</v>
      </c>
      <c r="C1" t="s">
        <v>2</v>
      </c>
      <c r="D1" t="s">
        <v>3</v>
      </c>
      <c r="E1" t="s">
        <v>4</v>
      </c>
      <c r="F1" t="s">
        <v>5</v>
      </c>
      <c r="G1" t="s">
        <v>6</v>
      </c>
      <c r="H1" t="s">
        <v>7</v>
      </c>
      <c r="I1" t="s">
        <v>8</v>
      </c>
      <c r="J1" t="s">
        <v>9</v>
      </c>
      <c r="K1" t="s">
        <v>45</v>
      </c>
    </row>
    <row r="2" spans="1:11" x14ac:dyDescent="0.2">
      <c r="A2" t="s">
        <v>10</v>
      </c>
      <c r="B2">
        <v>2020</v>
      </c>
      <c r="C2" t="s">
        <v>11</v>
      </c>
      <c r="D2" t="s">
        <v>12</v>
      </c>
      <c r="E2" t="s">
        <v>13</v>
      </c>
      <c r="F2">
        <v>230000</v>
      </c>
      <c r="G2">
        <v>641</v>
      </c>
      <c r="H2">
        <v>4500</v>
      </c>
      <c r="I2" t="s">
        <v>14</v>
      </c>
      <c r="J2" s="5">
        <v>45301</v>
      </c>
      <c r="K2">
        <v>1035000000</v>
      </c>
    </row>
    <row r="3" spans="1:11" x14ac:dyDescent="0.2">
      <c r="A3" t="s">
        <v>19</v>
      </c>
      <c r="B3">
        <v>2020</v>
      </c>
      <c r="C3" t="s">
        <v>11</v>
      </c>
      <c r="D3" t="s">
        <v>20</v>
      </c>
      <c r="E3" t="s">
        <v>13</v>
      </c>
      <c r="F3">
        <v>260000</v>
      </c>
      <c r="G3">
        <v>631</v>
      </c>
      <c r="H3">
        <v>2500</v>
      </c>
      <c r="I3" t="s">
        <v>14</v>
      </c>
      <c r="J3" s="5">
        <v>45313</v>
      </c>
      <c r="K3">
        <v>650000000</v>
      </c>
    </row>
    <row r="4" spans="1:11" x14ac:dyDescent="0.2">
      <c r="A4" t="s">
        <v>22</v>
      </c>
      <c r="B4">
        <v>2020</v>
      </c>
      <c r="C4" t="s">
        <v>11</v>
      </c>
      <c r="D4" t="s">
        <v>12</v>
      </c>
      <c r="E4" t="s">
        <v>13</v>
      </c>
      <c r="F4">
        <v>550000</v>
      </c>
      <c r="G4">
        <v>769</v>
      </c>
      <c r="H4">
        <v>600</v>
      </c>
      <c r="I4" t="s">
        <v>14</v>
      </c>
      <c r="J4" s="5">
        <v>45350</v>
      </c>
      <c r="K4">
        <v>330000000</v>
      </c>
    </row>
    <row r="5" spans="1:11" x14ac:dyDescent="0.2">
      <c r="A5" t="s">
        <v>10</v>
      </c>
      <c r="B5">
        <v>2020</v>
      </c>
      <c r="C5" t="s">
        <v>15</v>
      </c>
      <c r="D5" t="s">
        <v>16</v>
      </c>
      <c r="E5" t="s">
        <v>13</v>
      </c>
      <c r="F5">
        <v>240000</v>
      </c>
      <c r="G5">
        <v>641</v>
      </c>
      <c r="H5">
        <v>4800</v>
      </c>
      <c r="I5" t="s">
        <v>14</v>
      </c>
      <c r="J5" s="5">
        <v>45427</v>
      </c>
      <c r="K5">
        <v>1152000000</v>
      </c>
    </row>
    <row r="6" spans="1:11" x14ac:dyDescent="0.2">
      <c r="A6" t="s">
        <v>22</v>
      </c>
      <c r="B6">
        <v>2020</v>
      </c>
      <c r="C6" t="s">
        <v>17</v>
      </c>
      <c r="D6" t="s">
        <v>18</v>
      </c>
      <c r="E6" t="s">
        <v>13</v>
      </c>
      <c r="F6">
        <v>555000</v>
      </c>
      <c r="G6">
        <v>769</v>
      </c>
      <c r="H6">
        <v>400</v>
      </c>
      <c r="I6" t="s">
        <v>14</v>
      </c>
      <c r="J6" s="5">
        <v>45477</v>
      </c>
      <c r="K6">
        <v>222000000</v>
      </c>
    </row>
    <row r="7" spans="1:11" x14ac:dyDescent="0.2">
      <c r="A7" t="s">
        <v>19</v>
      </c>
      <c r="B7">
        <v>2020</v>
      </c>
      <c r="C7" t="s">
        <v>11</v>
      </c>
      <c r="D7" t="s">
        <v>20</v>
      </c>
      <c r="E7" t="s">
        <v>13</v>
      </c>
      <c r="F7">
        <v>260000</v>
      </c>
      <c r="G7">
        <v>631</v>
      </c>
      <c r="H7">
        <v>2500</v>
      </c>
      <c r="I7" t="s">
        <v>14</v>
      </c>
      <c r="J7" s="5">
        <v>45524</v>
      </c>
      <c r="K7">
        <v>650000000</v>
      </c>
    </row>
    <row r="8" spans="1:11" x14ac:dyDescent="0.2">
      <c r="A8" t="s">
        <v>19</v>
      </c>
      <c r="B8">
        <v>2020</v>
      </c>
      <c r="C8" t="s">
        <v>17</v>
      </c>
      <c r="D8" t="s">
        <v>12</v>
      </c>
      <c r="E8" t="s">
        <v>13</v>
      </c>
      <c r="F8">
        <v>265000</v>
      </c>
      <c r="G8">
        <v>631</v>
      </c>
      <c r="H8">
        <v>1500</v>
      </c>
      <c r="I8" t="s">
        <v>14</v>
      </c>
      <c r="J8" s="5">
        <v>45547</v>
      </c>
      <c r="K8">
        <v>397500000</v>
      </c>
    </row>
    <row r="9" spans="1:11" x14ac:dyDescent="0.2">
      <c r="A9" t="s">
        <v>10</v>
      </c>
      <c r="B9">
        <v>2021</v>
      </c>
      <c r="C9" t="s">
        <v>17</v>
      </c>
      <c r="D9" t="s">
        <v>16</v>
      </c>
      <c r="E9" t="s">
        <v>13</v>
      </c>
      <c r="F9">
        <v>240000</v>
      </c>
      <c r="G9">
        <v>641</v>
      </c>
      <c r="H9">
        <v>2780</v>
      </c>
      <c r="I9" t="s">
        <v>14</v>
      </c>
      <c r="J9" s="5">
        <v>45626</v>
      </c>
      <c r="K9">
        <v>667200000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E15BA-80D0-48C4-84B8-22EC852578E5}">
  <dimension ref="B1:AJ21"/>
  <sheetViews>
    <sheetView topLeftCell="Q19" zoomScale="90" workbookViewId="0">
      <selection activeCell="U11" sqref="U11"/>
    </sheetView>
  </sheetViews>
  <sheetFormatPr defaultRowHeight="12.75" x14ac:dyDescent="0.2"/>
  <cols>
    <col min="1" max="1" width="13.85546875" bestFit="1" customWidth="1"/>
    <col min="2" max="2" width="14.140625" bestFit="1" customWidth="1"/>
    <col min="3" max="4" width="20.85546875" bestFit="1" customWidth="1"/>
    <col min="5" max="5" width="14.140625" bestFit="1" customWidth="1"/>
    <col min="6" max="6" width="20.85546875" bestFit="1" customWidth="1"/>
    <col min="7" max="7" width="19.7109375" bestFit="1" customWidth="1"/>
    <col min="8" max="8" width="16.140625" bestFit="1" customWidth="1"/>
    <col min="9" max="9" width="19.7109375" bestFit="1" customWidth="1"/>
    <col min="10" max="10" width="20.85546875" bestFit="1" customWidth="1"/>
    <col min="12" max="12" width="14.140625" bestFit="1" customWidth="1"/>
    <col min="13" max="13" width="20.85546875" bestFit="1" customWidth="1"/>
    <col min="15" max="15" width="13" bestFit="1" customWidth="1"/>
    <col min="16" max="16" width="16.140625" bestFit="1" customWidth="1"/>
    <col min="17" max="17" width="36.140625" customWidth="1"/>
    <col min="18" max="18" width="17.28515625" customWidth="1"/>
    <col min="19" max="19" width="20.42578125" customWidth="1"/>
    <col min="20" max="20" width="15.28515625" customWidth="1"/>
    <col min="21" max="21" width="14.140625" bestFit="1" customWidth="1"/>
    <col min="22" max="22" width="20.85546875" bestFit="1" customWidth="1"/>
    <col min="24" max="24" width="14.140625" bestFit="1" customWidth="1"/>
    <col min="25" max="25" width="20.85546875" bestFit="1" customWidth="1"/>
    <col min="30" max="30" width="19.7109375" bestFit="1" customWidth="1"/>
    <col min="31" max="31" width="16.140625" bestFit="1" customWidth="1"/>
    <col min="32" max="32" width="19.7109375" bestFit="1" customWidth="1"/>
    <col min="33" max="33" width="18.85546875" bestFit="1" customWidth="1"/>
    <col min="35" max="35" width="21" bestFit="1" customWidth="1"/>
    <col min="36" max="36" width="22.140625" bestFit="1" customWidth="1"/>
  </cols>
  <sheetData>
    <row r="1" spans="2:36" x14ac:dyDescent="0.2">
      <c r="D1" t="s">
        <v>43</v>
      </c>
      <c r="E1" t="s">
        <v>44</v>
      </c>
      <c r="F1" t="s">
        <v>46</v>
      </c>
      <c r="G1" s="3" t="s">
        <v>47</v>
      </c>
      <c r="H1" t="s">
        <v>44</v>
      </c>
      <c r="L1" s="3" t="s">
        <v>47</v>
      </c>
      <c r="M1" t="s">
        <v>43</v>
      </c>
      <c r="O1" s="3" t="s">
        <v>53</v>
      </c>
      <c r="P1" t="s">
        <v>44</v>
      </c>
      <c r="R1" s="3" t="s">
        <v>47</v>
      </c>
      <c r="S1" s="9" t="s">
        <v>44</v>
      </c>
      <c r="U1" s="3" t="s">
        <v>47</v>
      </c>
      <c r="V1" t="s">
        <v>43</v>
      </c>
      <c r="X1" s="3" t="s">
        <v>47</v>
      </c>
      <c r="Y1" t="s">
        <v>43</v>
      </c>
      <c r="AD1" s="3" t="s">
        <v>47</v>
      </c>
      <c r="AF1" s="3" t="s">
        <v>47</v>
      </c>
      <c r="AG1" t="s">
        <v>44</v>
      </c>
      <c r="AI1" s="10" t="s">
        <v>53</v>
      </c>
      <c r="AJ1" s="4" t="s">
        <v>43</v>
      </c>
    </row>
    <row r="2" spans="2:36" x14ac:dyDescent="0.2">
      <c r="D2" s="4">
        <v>150674</v>
      </c>
      <c r="E2" s="9">
        <v>45573580000</v>
      </c>
      <c r="F2" s="4">
        <v>21265000</v>
      </c>
      <c r="G2" s="6" t="s">
        <v>10</v>
      </c>
      <c r="H2" s="9">
        <v>13911965000</v>
      </c>
      <c r="I2" s="3" t="s">
        <v>47</v>
      </c>
      <c r="J2" t="s">
        <v>43</v>
      </c>
      <c r="L2" s="6" t="s">
        <v>28</v>
      </c>
      <c r="M2" s="4">
        <v>900</v>
      </c>
      <c r="O2" s="6" t="s">
        <v>15</v>
      </c>
      <c r="P2" s="9">
        <v>17926970000</v>
      </c>
      <c r="R2" s="6">
        <v>2020</v>
      </c>
      <c r="S2" s="9">
        <v>7871000000</v>
      </c>
      <c r="U2" s="6" t="s">
        <v>13</v>
      </c>
      <c r="V2" s="4">
        <v>111056</v>
      </c>
      <c r="X2" s="6">
        <v>2020</v>
      </c>
      <c r="Y2" s="4">
        <v>29550</v>
      </c>
      <c r="AD2" s="6" t="s">
        <v>58</v>
      </c>
      <c r="AF2" s="6" t="s">
        <v>10</v>
      </c>
      <c r="AG2" s="4">
        <v>13911965000</v>
      </c>
      <c r="AI2" s="11" t="s">
        <v>22</v>
      </c>
      <c r="AJ2" s="4">
        <v>5970</v>
      </c>
    </row>
    <row r="3" spans="2:36" x14ac:dyDescent="0.2">
      <c r="G3" s="6" t="s">
        <v>19</v>
      </c>
      <c r="H3" s="9">
        <v>13352060000</v>
      </c>
      <c r="I3" s="6" t="s">
        <v>22</v>
      </c>
      <c r="J3">
        <v>5970</v>
      </c>
      <c r="L3" s="6" t="s">
        <v>31</v>
      </c>
      <c r="M3" s="4">
        <v>1300</v>
      </c>
      <c r="O3" s="6" t="s">
        <v>11</v>
      </c>
      <c r="P3" s="9">
        <v>16611655000</v>
      </c>
      <c r="R3" s="6">
        <v>2021</v>
      </c>
      <c r="S3" s="9">
        <v>6156105000</v>
      </c>
      <c r="U3" s="6" t="s">
        <v>27</v>
      </c>
      <c r="V3" s="4">
        <v>39618</v>
      </c>
      <c r="X3" s="6">
        <v>2021</v>
      </c>
      <c r="Y3" s="4">
        <v>21925</v>
      </c>
      <c r="AD3" s="6" t="s">
        <v>19</v>
      </c>
      <c r="AF3" s="6" t="s">
        <v>19</v>
      </c>
      <c r="AG3" s="4">
        <v>13352060000</v>
      </c>
      <c r="AI3" s="11" t="s">
        <v>19</v>
      </c>
      <c r="AJ3" s="4">
        <v>48081</v>
      </c>
    </row>
    <row r="4" spans="2:36" x14ac:dyDescent="0.2">
      <c r="G4" s="6" t="s">
        <v>29</v>
      </c>
      <c r="H4" s="9">
        <v>8618850000</v>
      </c>
      <c r="I4" s="6" t="s">
        <v>19</v>
      </c>
      <c r="J4">
        <v>48081</v>
      </c>
      <c r="L4" s="6" t="s">
        <v>26</v>
      </c>
      <c r="M4" s="4">
        <v>3206</v>
      </c>
      <c r="O4" s="6" t="s">
        <v>17</v>
      </c>
      <c r="P4" s="9">
        <v>11034955000</v>
      </c>
      <c r="R4" s="6">
        <v>2022</v>
      </c>
      <c r="S4" s="9">
        <v>6855200000</v>
      </c>
      <c r="U4" s="6" t="s">
        <v>48</v>
      </c>
      <c r="V4" s="4">
        <v>150674</v>
      </c>
      <c r="X4" s="6">
        <v>2022</v>
      </c>
      <c r="Y4" s="4">
        <v>24243</v>
      </c>
      <c r="AD4" s="6" t="s">
        <v>30</v>
      </c>
      <c r="AF4" s="6" t="s">
        <v>29</v>
      </c>
      <c r="AG4" s="4">
        <v>8618850000</v>
      </c>
      <c r="AI4" s="11" t="s">
        <v>30</v>
      </c>
      <c r="AJ4" s="4">
        <v>3850</v>
      </c>
    </row>
    <row r="5" spans="2:36" x14ac:dyDescent="0.2">
      <c r="G5" s="6" t="s">
        <v>25</v>
      </c>
      <c r="H5" s="9">
        <v>4827000000</v>
      </c>
      <c r="I5" s="6" t="s">
        <v>30</v>
      </c>
      <c r="J5">
        <v>3850</v>
      </c>
      <c r="L5" s="6" t="s">
        <v>23</v>
      </c>
      <c r="M5" s="4">
        <v>13571</v>
      </c>
      <c r="O5" s="6" t="s">
        <v>48</v>
      </c>
      <c r="P5" s="9">
        <v>45573580000</v>
      </c>
      <c r="R5" s="6">
        <v>2023</v>
      </c>
      <c r="S5" s="9">
        <v>6959675000</v>
      </c>
      <c r="X5" s="6">
        <v>2023</v>
      </c>
      <c r="Y5" s="4">
        <v>25838</v>
      </c>
      <c r="AD5" s="6" t="s">
        <v>25</v>
      </c>
      <c r="AF5" s="6" t="s">
        <v>25</v>
      </c>
      <c r="AG5" s="4">
        <v>4827000000</v>
      </c>
      <c r="AI5" s="11" t="s">
        <v>25</v>
      </c>
      <c r="AJ5" s="4">
        <v>8956</v>
      </c>
    </row>
    <row r="6" spans="2:36" x14ac:dyDescent="0.2">
      <c r="G6" s="6" t="s">
        <v>22</v>
      </c>
      <c r="H6" s="9">
        <v>3380955000</v>
      </c>
      <c r="I6" s="6" t="s">
        <v>25</v>
      </c>
      <c r="J6">
        <v>8956</v>
      </c>
      <c r="L6" s="6" t="s">
        <v>18</v>
      </c>
      <c r="M6" s="4">
        <v>17793</v>
      </c>
      <c r="R6" s="6">
        <v>2024</v>
      </c>
      <c r="S6" s="9">
        <v>9276100000</v>
      </c>
      <c r="X6" s="6">
        <v>2024</v>
      </c>
      <c r="Y6" s="4">
        <v>27918</v>
      </c>
      <c r="AD6" s="6" t="s">
        <v>10</v>
      </c>
      <c r="AF6" s="6" t="s">
        <v>22</v>
      </c>
      <c r="AG6" s="4">
        <v>3380955000</v>
      </c>
      <c r="AI6" s="11" t="s">
        <v>10</v>
      </c>
      <c r="AJ6" s="4">
        <v>57005</v>
      </c>
    </row>
    <row r="7" spans="2:36" x14ac:dyDescent="0.2">
      <c r="E7" s="3" t="s">
        <v>47</v>
      </c>
      <c r="F7" t="s">
        <v>43</v>
      </c>
      <c r="G7" s="6" t="s">
        <v>30</v>
      </c>
      <c r="H7" s="9">
        <v>1482750000</v>
      </c>
      <c r="I7" s="6" t="s">
        <v>10</v>
      </c>
      <c r="J7">
        <v>57005</v>
      </c>
      <c r="L7" s="6" t="s">
        <v>20</v>
      </c>
      <c r="M7" s="4">
        <v>18261</v>
      </c>
      <c r="R7" s="6">
        <v>2025</v>
      </c>
      <c r="S7" s="9">
        <v>8455500000</v>
      </c>
      <c r="X7" s="6">
        <v>2025</v>
      </c>
      <c r="Y7" s="4">
        <v>21200</v>
      </c>
      <c r="AD7" s="6" t="s">
        <v>29</v>
      </c>
      <c r="AF7" s="6" t="s">
        <v>30</v>
      </c>
      <c r="AG7" s="4">
        <v>1482750000</v>
      </c>
      <c r="AI7" s="11" t="s">
        <v>29</v>
      </c>
      <c r="AJ7" s="4">
        <v>26812</v>
      </c>
    </row>
    <row r="8" spans="2:36" x14ac:dyDescent="0.2">
      <c r="E8" s="6">
        <v>2020</v>
      </c>
      <c r="F8" s="4">
        <v>29550</v>
      </c>
      <c r="G8" s="6" t="s">
        <v>48</v>
      </c>
      <c r="H8" s="9">
        <v>45573580000</v>
      </c>
      <c r="I8" s="6" t="s">
        <v>29</v>
      </c>
      <c r="J8">
        <v>26812</v>
      </c>
      <c r="L8" s="6" t="s">
        <v>21</v>
      </c>
      <c r="M8" s="4">
        <v>20300</v>
      </c>
      <c r="R8" s="6" t="s">
        <v>48</v>
      </c>
      <c r="S8" s="9">
        <v>45573580000</v>
      </c>
      <c r="X8" s="6" t="s">
        <v>48</v>
      </c>
      <c r="Y8" s="4">
        <v>150674</v>
      </c>
      <c r="AD8" s="6" t="s">
        <v>48</v>
      </c>
      <c r="AF8" s="6" t="s">
        <v>48</v>
      </c>
      <c r="AG8" s="4">
        <v>45573580000</v>
      </c>
      <c r="AI8" s="11" t="s">
        <v>48</v>
      </c>
      <c r="AJ8" s="4">
        <v>150674</v>
      </c>
    </row>
    <row r="9" spans="2:36" x14ac:dyDescent="0.2">
      <c r="E9" s="6">
        <v>2021</v>
      </c>
      <c r="F9" s="4">
        <v>21925</v>
      </c>
      <c r="I9" s="6" t="s">
        <v>48</v>
      </c>
      <c r="J9">
        <v>150674</v>
      </c>
      <c r="L9" s="6" t="s">
        <v>16</v>
      </c>
      <c r="M9" s="4">
        <v>28943</v>
      </c>
    </row>
    <row r="10" spans="2:36" ht="15.75" x14ac:dyDescent="0.25">
      <c r="E10" s="6">
        <v>2022</v>
      </c>
      <c r="F10" s="4">
        <v>24243</v>
      </c>
      <c r="L10" s="6" t="s">
        <v>12</v>
      </c>
      <c r="M10" s="4">
        <v>46400</v>
      </c>
      <c r="Q10" s="12" t="s">
        <v>57</v>
      </c>
      <c r="R10" s="13" t="s">
        <v>49</v>
      </c>
      <c r="S10" s="13" t="s">
        <v>50</v>
      </c>
      <c r="T10" s="13" t="s">
        <v>51</v>
      </c>
    </row>
    <row r="11" spans="2:36" ht="14.25" x14ac:dyDescent="0.2">
      <c r="E11" s="6">
        <v>2023</v>
      </c>
      <c r="F11" s="4">
        <v>25838</v>
      </c>
      <c r="L11" s="6" t="s">
        <v>48</v>
      </c>
      <c r="M11" s="4">
        <v>150674</v>
      </c>
      <c r="Q11" s="14" t="s">
        <v>55</v>
      </c>
      <c r="R11" s="7">
        <f>GETPIVOTDATA("Sales Volume",$X$1,"Year",2025)</f>
        <v>21200</v>
      </c>
      <c r="S11" s="7">
        <f>GETPIVOTDATA("Sales Volume",$X$1,"Year",2024)</f>
        <v>27918</v>
      </c>
      <c r="T11" s="8">
        <f>(R11-S11)/S11</f>
        <v>-0.24063328318647467</v>
      </c>
      <c r="U11" t="str">
        <f>IF(T11&gt;0,"↗","↘") &amp; TEXT(ABS( T11),"0%")&amp;"Last Year"</f>
        <v>↘24%Last Year</v>
      </c>
    </row>
    <row r="12" spans="2:36" ht="14.25" x14ac:dyDescent="0.2">
      <c r="D12" t="s">
        <v>52</v>
      </c>
      <c r="E12" s="6">
        <v>2024</v>
      </c>
      <c r="F12" s="4">
        <v>27918</v>
      </c>
      <c r="Q12" s="14" t="s">
        <v>56</v>
      </c>
      <c r="R12" s="7">
        <f>GETPIVOTDATA("Revenue",$R$1,"Year",2025)</f>
        <v>8455500000</v>
      </c>
      <c r="S12" s="7">
        <f>GETPIVOTDATA("Revenue",$R$1,"Year",2024)</f>
        <v>9276100000</v>
      </c>
      <c r="T12" s="8">
        <f>(R12-S12)/S12</f>
        <v>-8.8463901855305574E-2</v>
      </c>
      <c r="U12" t="str">
        <f>IF(T12&gt;0,"↗","↘")&amp;TEXT(ABS(T12),"0%")&amp;"Last Year"</f>
        <v>↘9%Last Year</v>
      </c>
    </row>
    <row r="13" spans="2:36" x14ac:dyDescent="0.2">
      <c r="E13" s="6">
        <v>2025</v>
      </c>
      <c r="F13" s="4">
        <v>21200</v>
      </c>
    </row>
    <row r="14" spans="2:36" x14ac:dyDescent="0.2">
      <c r="B14" s="3" t="s">
        <v>47</v>
      </c>
      <c r="C14" t="s">
        <v>43</v>
      </c>
      <c r="E14" s="6" t="s">
        <v>48</v>
      </c>
      <c r="F14" s="4">
        <v>150674</v>
      </c>
    </row>
    <row r="15" spans="2:36" x14ac:dyDescent="0.2">
      <c r="B15" s="6">
        <v>2020</v>
      </c>
      <c r="C15" s="4">
        <v>29550</v>
      </c>
      <c r="L15" s="3" t="s">
        <v>54</v>
      </c>
      <c r="M15" t="s">
        <v>44</v>
      </c>
    </row>
    <row r="16" spans="2:36" x14ac:dyDescent="0.2">
      <c r="B16" s="6">
        <v>2021</v>
      </c>
      <c r="C16" s="4">
        <v>21925</v>
      </c>
      <c r="L16" s="6" t="s">
        <v>15</v>
      </c>
      <c r="M16" s="9">
        <v>17926970000</v>
      </c>
    </row>
    <row r="17" spans="2:13" x14ac:dyDescent="0.2">
      <c r="B17" s="6">
        <v>2022</v>
      </c>
      <c r="C17" s="4">
        <v>24243</v>
      </c>
      <c r="L17" s="6" t="s">
        <v>11</v>
      </c>
      <c r="M17" s="9">
        <v>16611655000</v>
      </c>
    </row>
    <row r="18" spans="2:13" x14ac:dyDescent="0.2">
      <c r="B18" s="6">
        <v>2023</v>
      </c>
      <c r="C18" s="4">
        <v>25838</v>
      </c>
      <c r="L18" s="6" t="s">
        <v>17</v>
      </c>
      <c r="M18" s="9">
        <v>11034955000</v>
      </c>
    </row>
    <row r="19" spans="2:13" x14ac:dyDescent="0.2">
      <c r="B19" s="6">
        <v>2024</v>
      </c>
      <c r="C19" s="4">
        <v>27918</v>
      </c>
      <c r="L19" s="6" t="s">
        <v>48</v>
      </c>
      <c r="M19" s="9">
        <v>45573580000</v>
      </c>
    </row>
    <row r="20" spans="2:13" x14ac:dyDescent="0.2">
      <c r="B20" s="6">
        <v>2025</v>
      </c>
      <c r="C20" s="4">
        <v>21200</v>
      </c>
    </row>
    <row r="21" spans="2:13" x14ac:dyDescent="0.2">
      <c r="B21" s="6" t="s">
        <v>48</v>
      </c>
      <c r="C21" s="4">
        <v>150674</v>
      </c>
    </row>
  </sheetData>
  <pageMargins left="0.7" right="0.7" top="0.75" bottom="0.75" header="0.3" footer="0.3"/>
  <pageSetup orientation="portrait" r:id="rId17"/>
  <drawing r:id="rId18"/>
  <extLst>
    <ext xmlns:x14="http://schemas.microsoft.com/office/spreadsheetml/2009/9/main" uri="{A8765BA9-456A-4dab-B4F3-ACF838C121DE}">
      <x14:slicerList>
        <x14:slicer r:id="rId19"/>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4E562-EA57-437F-B961-D01FE1D21629}">
  <dimension ref="A39"/>
  <sheetViews>
    <sheetView showGridLines="0" tabSelected="1" topLeftCell="A2" zoomScale="70" zoomScaleNormal="70" workbookViewId="0">
      <selection activeCell="V27" sqref="V27"/>
    </sheetView>
  </sheetViews>
  <sheetFormatPr defaultRowHeight="12.75" x14ac:dyDescent="0.2"/>
  <sheetData>
    <row r="39" spans="1:1" x14ac:dyDescent="0.2">
      <c r="A39" s="1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F410B-D384-4156-B5A9-A52B3A6479EF}">
  <dimension ref="A1"/>
  <sheetViews>
    <sheetView workbookViewId="0"/>
  </sheetViews>
  <sheetFormatPr defaultRowHeight="12.75" x14ac:dyDescent="0.2"/>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63"/>
  <sheetViews>
    <sheetView topLeftCell="A4" workbookViewId="0"/>
  </sheetViews>
  <sheetFormatPr defaultColWidth="12.5703125" defaultRowHeight="15.75" customHeight="1" x14ac:dyDescent="0.2"/>
  <sheetData>
    <row r="1" spans="1:11" ht="12.75" x14ac:dyDescent="0.2">
      <c r="A1" s="1" t="s">
        <v>32</v>
      </c>
      <c r="B1" s="1" t="s">
        <v>33</v>
      </c>
      <c r="C1" s="1" t="s">
        <v>34</v>
      </c>
      <c r="D1" s="1" t="s">
        <v>35</v>
      </c>
      <c r="E1" s="1" t="s">
        <v>36</v>
      </c>
      <c r="F1" t="s">
        <v>37</v>
      </c>
      <c r="G1" s="1" t="s">
        <v>38</v>
      </c>
      <c r="H1" s="1" t="s">
        <v>39</v>
      </c>
      <c r="I1" s="1" t="s">
        <v>40</v>
      </c>
      <c r="J1" s="1" t="s">
        <v>41</v>
      </c>
      <c r="K1" s="1" t="s">
        <v>42</v>
      </c>
    </row>
    <row r="2" spans="1:11" ht="12.75" x14ac:dyDescent="0.2">
      <c r="A2" s="1" t="s">
        <v>0</v>
      </c>
      <c r="B2" s="1" t="s">
        <v>1</v>
      </c>
      <c r="C2" s="1" t="s">
        <v>2</v>
      </c>
      <c r="D2" s="1" t="s">
        <v>3</v>
      </c>
      <c r="E2" s="1" t="s">
        <v>4</v>
      </c>
      <c r="G2" s="1" t="s">
        <v>5</v>
      </c>
      <c r="H2" s="1" t="s">
        <v>6</v>
      </c>
      <c r="I2" s="1" t="s">
        <v>7</v>
      </c>
      <c r="J2" s="1" t="s">
        <v>8</v>
      </c>
      <c r="K2" s="1" t="s">
        <v>9</v>
      </c>
    </row>
    <row r="3" spans="1:11" ht="12.75" x14ac:dyDescent="0.2">
      <c r="A3" s="1" t="s">
        <v>10</v>
      </c>
      <c r="B3" s="1">
        <v>2020</v>
      </c>
      <c r="C3" s="1" t="s">
        <v>11</v>
      </c>
      <c r="D3" s="1" t="s">
        <v>12</v>
      </c>
      <c r="E3" s="1" t="s">
        <v>13</v>
      </c>
      <c r="G3" s="1">
        <v>230000</v>
      </c>
      <c r="H3" s="1">
        <v>641</v>
      </c>
      <c r="I3" s="1">
        <v>4500</v>
      </c>
      <c r="J3" s="1" t="s">
        <v>14</v>
      </c>
      <c r="K3" s="2">
        <v>45301</v>
      </c>
    </row>
    <row r="4" spans="1:11" ht="12.75" x14ac:dyDescent="0.2">
      <c r="A4" s="1" t="s">
        <v>10</v>
      </c>
      <c r="B4" s="1">
        <v>2020</v>
      </c>
      <c r="C4" s="1" t="s">
        <v>15</v>
      </c>
      <c r="D4" s="1" t="s">
        <v>16</v>
      </c>
      <c r="E4" s="1" t="s">
        <v>13</v>
      </c>
      <c r="G4" s="1">
        <v>240000</v>
      </c>
      <c r="H4" s="1">
        <v>641</v>
      </c>
      <c r="I4" s="1">
        <v>4800</v>
      </c>
      <c r="J4" s="1" t="s">
        <v>14</v>
      </c>
      <c r="K4" s="2">
        <v>45427</v>
      </c>
    </row>
    <row r="5" spans="1:11" ht="12.75" x14ac:dyDescent="0.2">
      <c r="A5" s="1" t="s">
        <v>10</v>
      </c>
      <c r="B5" s="1">
        <v>2020</v>
      </c>
      <c r="C5" s="1" t="s">
        <v>17</v>
      </c>
      <c r="D5" s="1" t="s">
        <v>18</v>
      </c>
      <c r="E5" s="1" t="s">
        <v>13</v>
      </c>
      <c r="G5" s="1">
        <v>235000</v>
      </c>
      <c r="H5" s="1">
        <v>641</v>
      </c>
      <c r="I5" s="1">
        <v>2700</v>
      </c>
      <c r="J5" s="1" t="s">
        <v>14</v>
      </c>
      <c r="K5" s="2">
        <v>45078</v>
      </c>
    </row>
    <row r="6" spans="1:11" ht="12.75" x14ac:dyDescent="0.2">
      <c r="A6" s="1" t="s">
        <v>19</v>
      </c>
      <c r="B6" s="1">
        <v>2020</v>
      </c>
      <c r="C6" s="1" t="s">
        <v>11</v>
      </c>
      <c r="D6" s="1" t="s">
        <v>20</v>
      </c>
      <c r="E6" s="1" t="s">
        <v>13</v>
      </c>
      <c r="G6" s="1">
        <v>260000</v>
      </c>
      <c r="H6" s="1">
        <v>631</v>
      </c>
      <c r="I6" s="1">
        <v>2500</v>
      </c>
      <c r="J6" s="1" t="s">
        <v>14</v>
      </c>
      <c r="K6" s="2">
        <v>45524</v>
      </c>
    </row>
    <row r="7" spans="1:11" ht="12.75" x14ac:dyDescent="0.2">
      <c r="A7" s="1" t="s">
        <v>19</v>
      </c>
      <c r="B7" s="1">
        <v>2020</v>
      </c>
      <c r="C7" s="1" t="s">
        <v>15</v>
      </c>
      <c r="D7" s="1" t="s">
        <v>21</v>
      </c>
      <c r="E7" s="1" t="s">
        <v>13</v>
      </c>
      <c r="G7" s="1">
        <v>270000</v>
      </c>
      <c r="H7" s="1">
        <v>631</v>
      </c>
      <c r="I7" s="1">
        <v>2600</v>
      </c>
      <c r="J7" s="1" t="s">
        <v>14</v>
      </c>
      <c r="K7" s="2">
        <v>44877</v>
      </c>
    </row>
    <row r="8" spans="1:11" ht="12.75" x14ac:dyDescent="0.2">
      <c r="A8" s="1" t="s">
        <v>19</v>
      </c>
      <c r="B8" s="1">
        <v>2020</v>
      </c>
      <c r="C8" s="1" t="s">
        <v>17</v>
      </c>
      <c r="D8" s="1" t="s">
        <v>12</v>
      </c>
      <c r="E8" s="1" t="s">
        <v>13</v>
      </c>
      <c r="G8" s="1">
        <v>265000</v>
      </c>
      <c r="H8" s="1">
        <v>631</v>
      </c>
      <c r="I8" s="1">
        <v>1500</v>
      </c>
      <c r="J8" s="1" t="s">
        <v>14</v>
      </c>
      <c r="K8" s="2">
        <v>45662</v>
      </c>
    </row>
    <row r="9" spans="1:11" ht="12.75" x14ac:dyDescent="0.2">
      <c r="A9" s="1" t="s">
        <v>22</v>
      </c>
      <c r="B9" s="1">
        <v>2020</v>
      </c>
      <c r="C9" s="1" t="s">
        <v>11</v>
      </c>
      <c r="D9" s="1" t="s">
        <v>12</v>
      </c>
      <c r="E9" s="1" t="s">
        <v>13</v>
      </c>
      <c r="G9" s="1">
        <v>550000</v>
      </c>
      <c r="H9" s="1">
        <v>769</v>
      </c>
      <c r="I9" s="1">
        <v>600</v>
      </c>
      <c r="J9" s="1" t="s">
        <v>14</v>
      </c>
      <c r="K9" s="2">
        <v>45350</v>
      </c>
    </row>
    <row r="10" spans="1:11" ht="12.75" x14ac:dyDescent="0.2">
      <c r="A10" s="1" t="s">
        <v>22</v>
      </c>
      <c r="B10" s="1">
        <v>2020</v>
      </c>
      <c r="C10" s="1" t="s">
        <v>15</v>
      </c>
      <c r="D10" s="1" t="s">
        <v>16</v>
      </c>
      <c r="E10" s="1" t="s">
        <v>13</v>
      </c>
      <c r="G10" s="1">
        <v>560000</v>
      </c>
      <c r="H10" s="1">
        <v>769</v>
      </c>
      <c r="I10" s="1">
        <v>650</v>
      </c>
      <c r="J10" s="1" t="s">
        <v>14</v>
      </c>
      <c r="K10" s="2">
        <v>45275</v>
      </c>
    </row>
    <row r="11" spans="1:11" ht="12.75" x14ac:dyDescent="0.2">
      <c r="A11" s="1" t="s">
        <v>22</v>
      </c>
      <c r="B11" s="1">
        <v>2020</v>
      </c>
      <c r="C11" s="1" t="s">
        <v>17</v>
      </c>
      <c r="D11" s="1" t="s">
        <v>18</v>
      </c>
      <c r="E11" s="1" t="s">
        <v>13</v>
      </c>
      <c r="G11" s="1">
        <v>555000</v>
      </c>
      <c r="H11" s="1">
        <v>769</v>
      </c>
      <c r="I11" s="1">
        <v>400</v>
      </c>
      <c r="J11" s="1" t="s">
        <v>14</v>
      </c>
      <c r="K11" s="2">
        <v>45477</v>
      </c>
    </row>
    <row r="12" spans="1:11" ht="12.75" x14ac:dyDescent="0.2">
      <c r="A12" s="1" t="s">
        <v>10</v>
      </c>
      <c r="B12" s="1">
        <v>2021</v>
      </c>
      <c r="C12" s="1" t="s">
        <v>11</v>
      </c>
      <c r="D12" s="1" t="s">
        <v>23</v>
      </c>
      <c r="E12" s="1" t="s">
        <v>13</v>
      </c>
      <c r="G12" s="1">
        <v>235000</v>
      </c>
      <c r="H12" s="1">
        <v>641</v>
      </c>
      <c r="I12" s="1">
        <v>5021</v>
      </c>
      <c r="J12" s="1" t="s">
        <v>14</v>
      </c>
      <c r="K12" s="2">
        <v>45036</v>
      </c>
    </row>
    <row r="13" spans="1:11" ht="12.75" x14ac:dyDescent="0.2">
      <c r="A13" s="1" t="s">
        <v>10</v>
      </c>
      <c r="B13" s="1">
        <v>2021</v>
      </c>
      <c r="C13" s="1" t="s">
        <v>15</v>
      </c>
      <c r="D13" s="1" t="s">
        <v>12</v>
      </c>
      <c r="E13" s="1" t="s">
        <v>13</v>
      </c>
      <c r="G13" s="1">
        <v>245000</v>
      </c>
      <c r="H13" s="1">
        <v>641</v>
      </c>
      <c r="I13" s="1">
        <v>5200</v>
      </c>
      <c r="J13" s="1" t="s">
        <v>14</v>
      </c>
      <c r="K13" s="2">
        <v>44691</v>
      </c>
    </row>
    <row r="14" spans="1:11" ht="12.75" x14ac:dyDescent="0.2">
      <c r="A14" s="1" t="s">
        <v>10</v>
      </c>
      <c r="B14" s="1">
        <v>2021</v>
      </c>
      <c r="C14" s="1" t="s">
        <v>17</v>
      </c>
      <c r="D14" s="1" t="s">
        <v>16</v>
      </c>
      <c r="E14" s="1" t="s">
        <v>13</v>
      </c>
      <c r="G14" s="1">
        <v>240000</v>
      </c>
      <c r="H14" s="1">
        <v>641</v>
      </c>
      <c r="I14" s="1">
        <v>2780</v>
      </c>
      <c r="J14" s="1" t="s">
        <v>14</v>
      </c>
      <c r="K14" s="2">
        <v>45626</v>
      </c>
    </row>
    <row r="15" spans="1:11" ht="12.75" x14ac:dyDescent="0.2">
      <c r="A15" s="1" t="s">
        <v>10</v>
      </c>
      <c r="B15" s="1">
        <v>2020</v>
      </c>
      <c r="C15" s="1" t="s">
        <v>17</v>
      </c>
      <c r="D15" s="1" t="s">
        <v>18</v>
      </c>
      <c r="E15" s="1" t="s">
        <v>13</v>
      </c>
      <c r="G15" s="1">
        <v>235000</v>
      </c>
      <c r="H15" s="1">
        <v>641</v>
      </c>
      <c r="I15" s="1">
        <v>2700</v>
      </c>
      <c r="J15" s="1" t="s">
        <v>14</v>
      </c>
      <c r="K15" s="2">
        <v>45152</v>
      </c>
    </row>
    <row r="16" spans="1:11" ht="12.75" x14ac:dyDescent="0.2">
      <c r="A16" s="1" t="s">
        <v>19</v>
      </c>
      <c r="B16" s="1">
        <v>2020</v>
      </c>
      <c r="C16" s="1" t="s">
        <v>11</v>
      </c>
      <c r="D16" s="1" t="s">
        <v>20</v>
      </c>
      <c r="E16" s="1" t="s">
        <v>13</v>
      </c>
      <c r="G16" s="1">
        <v>260000</v>
      </c>
      <c r="H16" s="1">
        <v>631</v>
      </c>
      <c r="I16" s="1">
        <v>2500</v>
      </c>
      <c r="J16" s="1" t="s">
        <v>14</v>
      </c>
      <c r="K16" s="2">
        <v>45313</v>
      </c>
    </row>
    <row r="17" spans="1:11" ht="12.75" x14ac:dyDescent="0.2">
      <c r="A17" s="1" t="s">
        <v>19</v>
      </c>
      <c r="B17" s="1">
        <v>2020</v>
      </c>
      <c r="C17" s="1" t="s">
        <v>15</v>
      </c>
      <c r="D17" s="1" t="s">
        <v>24</v>
      </c>
      <c r="E17" s="1" t="s">
        <v>13</v>
      </c>
      <c r="G17" s="1">
        <v>270000</v>
      </c>
      <c r="H17" s="1">
        <v>631</v>
      </c>
      <c r="I17" s="1">
        <v>2600</v>
      </c>
      <c r="J17" s="1" t="s">
        <v>14</v>
      </c>
      <c r="K17" s="2">
        <v>44931</v>
      </c>
    </row>
    <row r="18" spans="1:11" ht="12.75" x14ac:dyDescent="0.2">
      <c r="A18" s="1" t="s">
        <v>19</v>
      </c>
      <c r="B18" s="1">
        <v>2020</v>
      </c>
      <c r="C18" s="1" t="s">
        <v>17</v>
      </c>
      <c r="D18" s="1" t="s">
        <v>12</v>
      </c>
      <c r="E18" s="1" t="s">
        <v>13</v>
      </c>
      <c r="G18" s="1">
        <v>265000</v>
      </c>
      <c r="H18" s="1">
        <v>631</v>
      </c>
      <c r="I18" s="1">
        <v>1500</v>
      </c>
      <c r="J18" s="1" t="s">
        <v>14</v>
      </c>
      <c r="K18" s="2">
        <v>45547</v>
      </c>
    </row>
    <row r="19" spans="1:11" ht="12.75" x14ac:dyDescent="0.2">
      <c r="K19" s="2">
        <v>45209</v>
      </c>
    </row>
    <row r="20" spans="1:11" ht="15.75" customHeight="1" x14ac:dyDescent="0.2">
      <c r="K20" s="2">
        <v>45354</v>
      </c>
    </row>
    <row r="21" spans="1:11" ht="12.75" x14ac:dyDescent="0.2"/>
    <row r="22" spans="1:11" ht="12.75" x14ac:dyDescent="0.2">
      <c r="A22" s="1" t="s">
        <v>19</v>
      </c>
      <c r="B22" s="1">
        <v>2021</v>
      </c>
      <c r="C22" s="1" t="s">
        <v>11</v>
      </c>
      <c r="D22" s="1" t="s">
        <v>20</v>
      </c>
      <c r="E22" s="1" t="s">
        <v>13</v>
      </c>
      <c r="G22" s="1">
        <v>265000</v>
      </c>
      <c r="H22" s="1">
        <v>631</v>
      </c>
      <c r="I22" s="1">
        <v>2586</v>
      </c>
      <c r="J22" s="1" t="s">
        <v>14</v>
      </c>
      <c r="K22" s="2">
        <v>44576</v>
      </c>
    </row>
    <row r="23" spans="1:11" ht="12.75" x14ac:dyDescent="0.2">
      <c r="A23" s="1" t="s">
        <v>19</v>
      </c>
      <c r="B23" s="1">
        <v>2021</v>
      </c>
      <c r="C23" s="1" t="s">
        <v>15</v>
      </c>
      <c r="D23" s="1" t="s">
        <v>21</v>
      </c>
      <c r="E23" s="1" t="s">
        <v>13</v>
      </c>
      <c r="G23" s="1">
        <v>275000</v>
      </c>
      <c r="H23" s="1">
        <v>631</v>
      </c>
      <c r="I23" s="1">
        <v>2700</v>
      </c>
      <c r="J23" s="1" t="s">
        <v>14</v>
      </c>
      <c r="K23" s="2">
        <v>44581</v>
      </c>
    </row>
    <row r="24" spans="1:11" ht="12.75" x14ac:dyDescent="0.2">
      <c r="A24" s="1" t="s">
        <v>19</v>
      </c>
      <c r="B24" s="1">
        <v>2021</v>
      </c>
      <c r="C24" s="1" t="s">
        <v>17</v>
      </c>
      <c r="D24" s="1" t="s">
        <v>12</v>
      </c>
      <c r="E24" s="1" t="s">
        <v>13</v>
      </c>
      <c r="G24" s="1">
        <v>270000</v>
      </c>
      <c r="H24" s="1">
        <v>631</v>
      </c>
      <c r="I24" s="1">
        <v>1520</v>
      </c>
      <c r="J24" s="1" t="s">
        <v>14</v>
      </c>
      <c r="K24" s="2">
        <v>44586</v>
      </c>
    </row>
    <row r="25" spans="1:11" ht="12.75" x14ac:dyDescent="0.2">
      <c r="A25" s="1" t="s">
        <v>22</v>
      </c>
      <c r="B25" s="1">
        <v>2021</v>
      </c>
      <c r="C25" s="1" t="s">
        <v>11</v>
      </c>
      <c r="D25" s="1" t="s">
        <v>12</v>
      </c>
      <c r="E25" s="1" t="s">
        <v>13</v>
      </c>
      <c r="G25" s="1">
        <v>560000</v>
      </c>
      <c r="H25" s="1">
        <v>769</v>
      </c>
      <c r="I25" s="1">
        <v>798</v>
      </c>
      <c r="J25" s="1" t="s">
        <v>14</v>
      </c>
      <c r="K25" s="2">
        <v>44592</v>
      </c>
    </row>
    <row r="26" spans="1:11" ht="12.75" x14ac:dyDescent="0.2">
      <c r="A26" s="1" t="s">
        <v>22</v>
      </c>
      <c r="B26" s="1">
        <v>2021</v>
      </c>
      <c r="C26" s="1" t="s">
        <v>15</v>
      </c>
      <c r="D26" s="1" t="s">
        <v>16</v>
      </c>
      <c r="E26" s="1" t="s">
        <v>13</v>
      </c>
      <c r="G26" s="1">
        <v>570000</v>
      </c>
      <c r="H26" s="1">
        <v>769</v>
      </c>
      <c r="I26" s="1">
        <v>820</v>
      </c>
      <c r="J26" s="1" t="s">
        <v>14</v>
      </c>
      <c r="K26" s="2">
        <v>44592</v>
      </c>
    </row>
    <row r="27" spans="1:11" ht="12.75" x14ac:dyDescent="0.2">
      <c r="A27" s="1" t="s">
        <v>22</v>
      </c>
      <c r="B27" s="1">
        <v>2021</v>
      </c>
      <c r="C27" s="1" t="s">
        <v>17</v>
      </c>
      <c r="D27" s="1" t="s">
        <v>18</v>
      </c>
      <c r="E27" s="1" t="s">
        <v>13</v>
      </c>
      <c r="G27" s="1">
        <v>565000</v>
      </c>
      <c r="H27" s="1">
        <v>769</v>
      </c>
      <c r="I27" s="1">
        <v>500</v>
      </c>
      <c r="J27" s="1" t="s">
        <v>14</v>
      </c>
      <c r="K27" s="2">
        <v>44593</v>
      </c>
    </row>
    <row r="28" spans="1:11" ht="12.75" x14ac:dyDescent="0.2">
      <c r="A28" s="1" t="s">
        <v>10</v>
      </c>
      <c r="B28" s="1">
        <v>2022</v>
      </c>
      <c r="C28" s="1" t="s">
        <v>11</v>
      </c>
      <c r="D28" s="1" t="s">
        <v>12</v>
      </c>
      <c r="E28" s="1" t="s">
        <v>13</v>
      </c>
      <c r="G28" s="1">
        <v>240000</v>
      </c>
      <c r="H28" s="1">
        <v>641</v>
      </c>
      <c r="I28" s="1">
        <v>5367</v>
      </c>
      <c r="J28" s="1" t="s">
        <v>14</v>
      </c>
      <c r="K28" s="2">
        <v>44593</v>
      </c>
    </row>
    <row r="29" spans="1:11" ht="12.75" x14ac:dyDescent="0.2">
      <c r="A29" s="1" t="s">
        <v>10</v>
      </c>
      <c r="B29" s="1">
        <v>2022</v>
      </c>
      <c r="C29" s="1" t="s">
        <v>15</v>
      </c>
      <c r="D29" s="1" t="s">
        <v>16</v>
      </c>
      <c r="E29" s="1" t="s">
        <v>13</v>
      </c>
      <c r="G29" s="1">
        <v>250000</v>
      </c>
      <c r="H29" s="1">
        <v>641</v>
      </c>
      <c r="I29" s="1">
        <v>5550</v>
      </c>
      <c r="J29" s="1" t="s">
        <v>14</v>
      </c>
      <c r="K29" s="2">
        <v>44593</v>
      </c>
    </row>
    <row r="30" spans="1:11" ht="12.75" x14ac:dyDescent="0.2">
      <c r="A30" s="1" t="s">
        <v>10</v>
      </c>
      <c r="B30" s="1">
        <v>2022</v>
      </c>
      <c r="C30" s="1" t="s">
        <v>17</v>
      </c>
      <c r="D30" s="1" t="s">
        <v>18</v>
      </c>
      <c r="E30" s="1" t="s">
        <v>13</v>
      </c>
      <c r="G30" s="1">
        <v>245000</v>
      </c>
      <c r="H30" s="1">
        <v>641</v>
      </c>
      <c r="I30" s="1">
        <v>3000</v>
      </c>
      <c r="J30" s="1" t="s">
        <v>14</v>
      </c>
      <c r="K30" s="2">
        <v>44597</v>
      </c>
    </row>
    <row r="31" spans="1:11" ht="12.75" x14ac:dyDescent="0.2">
      <c r="A31" s="1" t="s">
        <v>19</v>
      </c>
      <c r="B31" s="1">
        <v>2022</v>
      </c>
      <c r="C31" s="1" t="s">
        <v>11</v>
      </c>
      <c r="D31" s="1" t="s">
        <v>20</v>
      </c>
      <c r="E31" s="1" t="s">
        <v>13</v>
      </c>
      <c r="G31" s="1">
        <v>270000</v>
      </c>
      <c r="H31" s="1">
        <v>631</v>
      </c>
      <c r="I31" s="1">
        <v>3113</v>
      </c>
      <c r="J31" s="1" t="s">
        <v>14</v>
      </c>
      <c r="K31" s="2">
        <v>44597</v>
      </c>
    </row>
    <row r="32" spans="1:11" ht="12.75" x14ac:dyDescent="0.2">
      <c r="A32" s="1" t="s">
        <v>19</v>
      </c>
      <c r="B32" s="1">
        <v>2022</v>
      </c>
      <c r="C32" s="1" t="s">
        <v>15</v>
      </c>
      <c r="D32" s="1" t="s">
        <v>21</v>
      </c>
      <c r="E32" s="1" t="s">
        <v>13</v>
      </c>
      <c r="G32" s="1">
        <v>280000</v>
      </c>
      <c r="H32" s="1">
        <v>631</v>
      </c>
      <c r="I32" s="1">
        <v>3300</v>
      </c>
      <c r="J32" s="1" t="s">
        <v>14</v>
      </c>
      <c r="K32" s="2">
        <v>44602</v>
      </c>
    </row>
    <row r="33" spans="1:11" ht="12.75" x14ac:dyDescent="0.2">
      <c r="A33" s="1" t="s">
        <v>19</v>
      </c>
      <c r="B33" s="1">
        <v>2022</v>
      </c>
      <c r="C33" s="1" t="s">
        <v>17</v>
      </c>
      <c r="D33" s="1" t="s">
        <v>12</v>
      </c>
      <c r="E33" s="1" t="s">
        <v>13</v>
      </c>
      <c r="G33" s="1">
        <v>275000</v>
      </c>
      <c r="H33" s="1">
        <v>631</v>
      </c>
      <c r="I33" s="1">
        <v>1900</v>
      </c>
      <c r="J33" s="1" t="s">
        <v>14</v>
      </c>
      <c r="K33" s="2">
        <v>44602</v>
      </c>
    </row>
    <row r="34" spans="1:11" ht="12.75" x14ac:dyDescent="0.2">
      <c r="A34" s="1" t="s">
        <v>22</v>
      </c>
      <c r="B34" s="1">
        <v>2022</v>
      </c>
      <c r="C34" s="1" t="s">
        <v>11</v>
      </c>
      <c r="D34" s="1" t="s">
        <v>12</v>
      </c>
      <c r="E34" s="1" t="s">
        <v>13</v>
      </c>
      <c r="G34" s="1">
        <v>570000</v>
      </c>
      <c r="H34" s="1">
        <v>769</v>
      </c>
      <c r="I34" s="1">
        <v>753</v>
      </c>
      <c r="J34" s="1" t="s">
        <v>14</v>
      </c>
      <c r="K34" s="2">
        <v>44607</v>
      </c>
    </row>
    <row r="35" spans="1:11" ht="12.75" x14ac:dyDescent="0.2">
      <c r="A35" s="1" t="s">
        <v>22</v>
      </c>
      <c r="B35" s="1">
        <v>2022</v>
      </c>
      <c r="C35" s="1" t="s">
        <v>15</v>
      </c>
      <c r="D35" s="1" t="s">
        <v>16</v>
      </c>
      <c r="E35" s="1" t="s">
        <v>13</v>
      </c>
      <c r="G35" s="1">
        <v>580000</v>
      </c>
      <c r="H35" s="1">
        <v>769</v>
      </c>
      <c r="I35" s="1">
        <v>780</v>
      </c>
      <c r="J35" s="1" t="s">
        <v>14</v>
      </c>
      <c r="K35" s="2">
        <v>44607</v>
      </c>
    </row>
    <row r="36" spans="1:11" ht="12.75" x14ac:dyDescent="0.2">
      <c r="A36" s="1" t="s">
        <v>22</v>
      </c>
      <c r="B36" s="1">
        <v>2022</v>
      </c>
      <c r="C36" s="1" t="s">
        <v>17</v>
      </c>
      <c r="D36" s="1" t="s">
        <v>18</v>
      </c>
      <c r="E36" s="1" t="s">
        <v>13</v>
      </c>
      <c r="G36" s="1">
        <v>575000</v>
      </c>
      <c r="H36" s="1">
        <v>769</v>
      </c>
      <c r="I36" s="1">
        <v>480</v>
      </c>
      <c r="J36" s="1" t="s">
        <v>14</v>
      </c>
      <c r="K36" s="2">
        <v>44612</v>
      </c>
    </row>
    <row r="37" spans="1:11" ht="12.75" x14ac:dyDescent="0.2">
      <c r="A37" s="1" t="s">
        <v>10</v>
      </c>
      <c r="B37" s="1">
        <v>2023</v>
      </c>
      <c r="C37" s="1" t="s">
        <v>11</v>
      </c>
      <c r="D37" s="1" t="s">
        <v>12</v>
      </c>
      <c r="E37" s="1" t="s">
        <v>13</v>
      </c>
      <c r="G37" s="1">
        <v>250000</v>
      </c>
      <c r="H37" s="1">
        <v>641</v>
      </c>
      <c r="I37" s="1">
        <v>6087</v>
      </c>
      <c r="J37" s="1" t="s">
        <v>14</v>
      </c>
      <c r="K37" s="2">
        <v>44617</v>
      </c>
    </row>
    <row r="38" spans="1:11" ht="12.75" x14ac:dyDescent="0.2">
      <c r="A38" s="1" t="s">
        <v>10</v>
      </c>
      <c r="B38" s="1">
        <v>2023</v>
      </c>
      <c r="C38" s="1" t="s">
        <v>15</v>
      </c>
      <c r="D38" s="1" t="s">
        <v>16</v>
      </c>
      <c r="E38" s="1" t="s">
        <v>13</v>
      </c>
      <c r="G38" s="1">
        <v>260000</v>
      </c>
      <c r="H38" s="1">
        <v>641</v>
      </c>
      <c r="I38" s="1">
        <v>6200</v>
      </c>
      <c r="J38" s="1" t="s">
        <v>14</v>
      </c>
      <c r="K38" s="2">
        <v>44620</v>
      </c>
    </row>
    <row r="39" spans="1:11" ht="12.75" x14ac:dyDescent="0.2">
      <c r="A39" s="1" t="s">
        <v>10</v>
      </c>
      <c r="B39" s="1">
        <v>2023</v>
      </c>
      <c r="C39" s="1" t="s">
        <v>17</v>
      </c>
      <c r="D39" s="1" t="s">
        <v>18</v>
      </c>
      <c r="E39" s="1" t="s">
        <v>13</v>
      </c>
      <c r="G39" s="1">
        <v>255000</v>
      </c>
      <c r="H39" s="1">
        <v>641</v>
      </c>
      <c r="I39" s="1">
        <v>3100</v>
      </c>
      <c r="J39" s="1" t="s">
        <v>14</v>
      </c>
      <c r="K39" s="2">
        <v>44620</v>
      </c>
    </row>
    <row r="40" spans="1:11" ht="12.75" x14ac:dyDescent="0.2">
      <c r="A40" s="1" t="s">
        <v>19</v>
      </c>
      <c r="B40" s="1">
        <v>2023</v>
      </c>
      <c r="C40" s="1" t="s">
        <v>11</v>
      </c>
      <c r="D40" s="1" t="s">
        <v>20</v>
      </c>
      <c r="E40" s="1" t="s">
        <v>13</v>
      </c>
      <c r="G40" s="1">
        <v>280000</v>
      </c>
      <c r="H40" s="1">
        <v>631</v>
      </c>
      <c r="I40" s="1">
        <v>3962</v>
      </c>
      <c r="J40" s="1" t="s">
        <v>14</v>
      </c>
      <c r="K40" s="2">
        <v>44621</v>
      </c>
    </row>
    <row r="41" spans="1:11" ht="12.75" x14ac:dyDescent="0.2">
      <c r="A41" s="1" t="s">
        <v>19</v>
      </c>
      <c r="B41" s="1">
        <v>2023</v>
      </c>
      <c r="C41" s="1" t="s">
        <v>15</v>
      </c>
      <c r="D41" s="1" t="s">
        <v>21</v>
      </c>
      <c r="E41" s="1" t="s">
        <v>13</v>
      </c>
      <c r="G41" s="1">
        <v>290000</v>
      </c>
      <c r="H41" s="1">
        <v>631</v>
      </c>
      <c r="I41" s="1">
        <v>4000</v>
      </c>
      <c r="J41" s="1" t="s">
        <v>14</v>
      </c>
      <c r="K41" s="2">
        <v>44621</v>
      </c>
    </row>
    <row r="42" spans="1:11" ht="12.75" x14ac:dyDescent="0.2">
      <c r="A42" s="1" t="s">
        <v>19</v>
      </c>
      <c r="B42" s="1">
        <v>2023</v>
      </c>
      <c r="C42" s="1" t="s">
        <v>17</v>
      </c>
      <c r="D42" s="1" t="s">
        <v>12</v>
      </c>
      <c r="E42" s="1" t="s">
        <v>13</v>
      </c>
      <c r="G42" s="1">
        <v>285000</v>
      </c>
      <c r="H42" s="1">
        <v>631</v>
      </c>
      <c r="I42" s="1">
        <v>2300</v>
      </c>
      <c r="J42" s="1" t="s">
        <v>14</v>
      </c>
      <c r="K42" s="2">
        <v>44621</v>
      </c>
    </row>
    <row r="43" spans="1:11" ht="12.75" x14ac:dyDescent="0.2">
      <c r="A43" s="1" t="s">
        <v>22</v>
      </c>
      <c r="B43" s="1">
        <v>2023</v>
      </c>
      <c r="C43" s="1" t="s">
        <v>11</v>
      </c>
      <c r="D43" s="1" t="s">
        <v>12</v>
      </c>
      <c r="E43" s="1" t="s">
        <v>13</v>
      </c>
      <c r="G43" s="1">
        <v>580000</v>
      </c>
      <c r="H43" s="1">
        <v>769</v>
      </c>
      <c r="I43" s="1">
        <v>63</v>
      </c>
      <c r="J43" s="1" t="s">
        <v>14</v>
      </c>
      <c r="K43" s="2">
        <v>44625</v>
      </c>
    </row>
    <row r="44" spans="1:11" ht="12.75" x14ac:dyDescent="0.2">
      <c r="A44" s="1" t="s">
        <v>22</v>
      </c>
      <c r="B44" s="1">
        <v>2023</v>
      </c>
      <c r="C44" s="1" t="s">
        <v>15</v>
      </c>
      <c r="D44" s="1" t="s">
        <v>16</v>
      </c>
      <c r="E44" s="1" t="s">
        <v>13</v>
      </c>
      <c r="G44" s="1">
        <v>590000</v>
      </c>
      <c r="H44" s="1">
        <v>769</v>
      </c>
      <c r="I44" s="1">
        <v>63</v>
      </c>
      <c r="J44" s="1" t="s">
        <v>14</v>
      </c>
      <c r="K44" s="2">
        <v>44625</v>
      </c>
    </row>
    <row r="45" spans="1:11" ht="12.75" x14ac:dyDescent="0.2">
      <c r="A45" s="1" t="s">
        <v>22</v>
      </c>
      <c r="B45" s="1">
        <v>2023</v>
      </c>
      <c r="C45" s="1" t="s">
        <v>17</v>
      </c>
      <c r="D45" s="1" t="s">
        <v>18</v>
      </c>
      <c r="E45" s="1" t="s">
        <v>13</v>
      </c>
      <c r="G45" s="1">
        <v>585000</v>
      </c>
      <c r="H45" s="1">
        <v>769</v>
      </c>
      <c r="I45" s="1">
        <v>63</v>
      </c>
      <c r="J45" s="1" t="s">
        <v>14</v>
      </c>
      <c r="K45" s="2">
        <v>44630</v>
      </c>
    </row>
    <row r="46" spans="1:11" ht="12.75" x14ac:dyDescent="0.2">
      <c r="A46" s="1" t="s">
        <v>25</v>
      </c>
      <c r="B46" s="1">
        <v>2024</v>
      </c>
      <c r="C46" s="1" t="s">
        <v>11</v>
      </c>
      <c r="D46" s="1" t="s">
        <v>26</v>
      </c>
      <c r="E46" s="1" t="s">
        <v>27</v>
      </c>
      <c r="G46" s="1">
        <v>500000</v>
      </c>
      <c r="H46" s="1">
        <v>1001</v>
      </c>
      <c r="I46" s="1">
        <v>1406</v>
      </c>
      <c r="J46" s="1" t="s">
        <v>14</v>
      </c>
      <c r="K46" s="2">
        <v>44630</v>
      </c>
    </row>
    <row r="47" spans="1:11" ht="12.75" x14ac:dyDescent="0.2">
      <c r="A47" s="1" t="s">
        <v>25</v>
      </c>
      <c r="B47" s="1">
        <v>2024</v>
      </c>
      <c r="C47" s="1" t="s">
        <v>15</v>
      </c>
      <c r="D47" s="1" t="s">
        <v>16</v>
      </c>
      <c r="E47" s="1" t="s">
        <v>27</v>
      </c>
      <c r="G47" s="1">
        <v>520000</v>
      </c>
      <c r="H47" s="1">
        <v>1001</v>
      </c>
      <c r="I47" s="1">
        <v>1500</v>
      </c>
      <c r="J47" s="1" t="s">
        <v>14</v>
      </c>
      <c r="K47" s="2">
        <v>44635</v>
      </c>
    </row>
    <row r="48" spans="1:11" ht="12.75" x14ac:dyDescent="0.2">
      <c r="A48" s="1" t="s">
        <v>25</v>
      </c>
      <c r="B48" s="1">
        <v>2024</v>
      </c>
      <c r="C48" s="1" t="s">
        <v>17</v>
      </c>
      <c r="D48" s="1" t="s">
        <v>28</v>
      </c>
      <c r="E48" s="1" t="s">
        <v>27</v>
      </c>
      <c r="G48" s="1">
        <v>510000</v>
      </c>
      <c r="H48" s="1">
        <v>1001</v>
      </c>
      <c r="I48" s="1">
        <v>900</v>
      </c>
      <c r="J48" s="1" t="s">
        <v>14</v>
      </c>
      <c r="K48" s="2">
        <v>44635</v>
      </c>
    </row>
    <row r="49" spans="1:11" ht="12.75" x14ac:dyDescent="0.2">
      <c r="A49" s="1" t="s">
        <v>29</v>
      </c>
      <c r="B49" s="1">
        <v>2024</v>
      </c>
      <c r="C49" s="1" t="s">
        <v>11</v>
      </c>
      <c r="D49" s="1" t="s">
        <v>12</v>
      </c>
      <c r="E49" s="1" t="s">
        <v>27</v>
      </c>
      <c r="G49" s="1">
        <v>300000</v>
      </c>
      <c r="H49" s="1">
        <v>641</v>
      </c>
      <c r="I49" s="1">
        <v>5662</v>
      </c>
      <c r="J49" s="1" t="s">
        <v>14</v>
      </c>
      <c r="K49" s="2">
        <v>44640</v>
      </c>
    </row>
    <row r="50" spans="1:11" ht="12.75" x14ac:dyDescent="0.2">
      <c r="A50" s="1" t="s">
        <v>29</v>
      </c>
      <c r="B50" s="1">
        <v>2024</v>
      </c>
      <c r="C50" s="1" t="s">
        <v>15</v>
      </c>
      <c r="D50" s="1" t="s">
        <v>23</v>
      </c>
      <c r="E50" s="1" t="s">
        <v>27</v>
      </c>
      <c r="G50" s="1">
        <v>320000</v>
      </c>
      <c r="H50" s="1">
        <v>641</v>
      </c>
      <c r="I50" s="1">
        <v>5800</v>
      </c>
      <c r="J50" s="1" t="s">
        <v>14</v>
      </c>
      <c r="K50" s="2">
        <v>44645</v>
      </c>
    </row>
    <row r="51" spans="1:11" ht="12.75" x14ac:dyDescent="0.2">
      <c r="A51" s="1" t="s">
        <v>29</v>
      </c>
      <c r="B51" s="1">
        <v>2024</v>
      </c>
      <c r="C51" s="1" t="s">
        <v>17</v>
      </c>
      <c r="D51" s="1" t="s">
        <v>18</v>
      </c>
      <c r="E51" s="1" t="s">
        <v>27</v>
      </c>
      <c r="G51" s="1">
        <v>310000</v>
      </c>
      <c r="H51" s="1">
        <v>641</v>
      </c>
      <c r="I51" s="1">
        <v>3150</v>
      </c>
      <c r="J51" s="1" t="s">
        <v>14</v>
      </c>
      <c r="K51" s="2">
        <v>44651</v>
      </c>
    </row>
    <row r="52" spans="1:11" ht="12.75" x14ac:dyDescent="0.2">
      <c r="A52" s="1" t="s">
        <v>19</v>
      </c>
      <c r="B52" s="1">
        <v>2024</v>
      </c>
      <c r="C52" s="1" t="s">
        <v>11</v>
      </c>
      <c r="D52" s="1" t="s">
        <v>20</v>
      </c>
      <c r="E52" s="1" t="s">
        <v>13</v>
      </c>
      <c r="G52" s="1">
        <v>290000</v>
      </c>
      <c r="H52" s="1">
        <v>631</v>
      </c>
      <c r="I52" s="1">
        <v>3600</v>
      </c>
      <c r="J52" s="1" t="s">
        <v>14</v>
      </c>
      <c r="K52" s="2">
        <v>44651</v>
      </c>
    </row>
    <row r="53" spans="1:11" ht="12.75" x14ac:dyDescent="0.2">
      <c r="A53" s="1" t="s">
        <v>19</v>
      </c>
      <c r="B53" s="1">
        <v>2024</v>
      </c>
      <c r="C53" s="1" t="s">
        <v>15</v>
      </c>
      <c r="D53" s="1" t="s">
        <v>21</v>
      </c>
      <c r="E53" s="1" t="s">
        <v>13</v>
      </c>
      <c r="G53" s="1">
        <v>300000</v>
      </c>
      <c r="H53" s="1">
        <v>631</v>
      </c>
      <c r="I53" s="1">
        <v>3700</v>
      </c>
      <c r="J53" s="1" t="s">
        <v>14</v>
      </c>
      <c r="K53" s="2">
        <v>44652</v>
      </c>
    </row>
    <row r="54" spans="1:11" ht="12.75" x14ac:dyDescent="0.2">
      <c r="A54" s="1" t="s">
        <v>19</v>
      </c>
      <c r="B54" s="1">
        <v>2024</v>
      </c>
      <c r="C54" s="1" t="s">
        <v>17</v>
      </c>
      <c r="D54" s="1" t="s">
        <v>12</v>
      </c>
      <c r="E54" s="1" t="s">
        <v>13</v>
      </c>
      <c r="G54" s="1">
        <v>295000</v>
      </c>
      <c r="H54" s="1">
        <v>631</v>
      </c>
      <c r="I54" s="1">
        <v>2200</v>
      </c>
      <c r="J54" s="1" t="s">
        <v>14</v>
      </c>
      <c r="K54" s="2">
        <v>44652</v>
      </c>
    </row>
    <row r="55" spans="1:11" ht="12.75" x14ac:dyDescent="0.2">
      <c r="A55" s="1" t="s">
        <v>25</v>
      </c>
      <c r="B55" s="1">
        <v>2025</v>
      </c>
      <c r="C55" s="1" t="s">
        <v>11</v>
      </c>
      <c r="D55" s="1" t="s">
        <v>18</v>
      </c>
      <c r="E55" s="1" t="s">
        <v>27</v>
      </c>
      <c r="G55" s="1">
        <v>550000</v>
      </c>
      <c r="H55" s="1">
        <v>1001</v>
      </c>
      <c r="I55" s="1">
        <v>1700</v>
      </c>
      <c r="J55" s="1" t="s">
        <v>14</v>
      </c>
      <c r="K55" s="2">
        <v>44652</v>
      </c>
    </row>
    <row r="56" spans="1:11" ht="12.75" x14ac:dyDescent="0.2">
      <c r="A56" s="1" t="s">
        <v>25</v>
      </c>
      <c r="B56" s="1">
        <v>2025</v>
      </c>
      <c r="C56" s="1" t="s">
        <v>15</v>
      </c>
      <c r="D56" s="1" t="s">
        <v>26</v>
      </c>
      <c r="E56" s="1" t="s">
        <v>27</v>
      </c>
      <c r="G56" s="1">
        <v>570000</v>
      </c>
      <c r="H56" s="1">
        <v>1001</v>
      </c>
      <c r="I56" s="1">
        <v>1800</v>
      </c>
      <c r="J56" s="1" t="s">
        <v>14</v>
      </c>
      <c r="K56" s="2">
        <v>44656</v>
      </c>
    </row>
    <row r="57" spans="1:11" ht="12.75" x14ac:dyDescent="0.2">
      <c r="A57" s="1" t="s">
        <v>25</v>
      </c>
      <c r="B57" s="1">
        <v>2025</v>
      </c>
      <c r="C57" s="1" t="s">
        <v>17</v>
      </c>
      <c r="D57" s="1" t="s">
        <v>12</v>
      </c>
      <c r="E57" s="1" t="s">
        <v>27</v>
      </c>
      <c r="G57" s="1">
        <v>560000</v>
      </c>
      <c r="H57" s="1">
        <v>1001</v>
      </c>
      <c r="I57" s="1">
        <v>1650</v>
      </c>
      <c r="J57" s="1" t="s">
        <v>14</v>
      </c>
      <c r="K57" s="2">
        <v>44656</v>
      </c>
    </row>
    <row r="58" spans="1:11" ht="12.75" x14ac:dyDescent="0.2">
      <c r="A58" s="1" t="s">
        <v>29</v>
      </c>
      <c r="B58" s="1">
        <v>2025</v>
      </c>
      <c r="C58" s="1" t="s">
        <v>11</v>
      </c>
      <c r="D58" s="1" t="s">
        <v>16</v>
      </c>
      <c r="E58" s="1" t="s">
        <v>27</v>
      </c>
      <c r="G58" s="1">
        <v>330000</v>
      </c>
      <c r="H58" s="1">
        <v>641</v>
      </c>
      <c r="I58" s="1">
        <v>4650</v>
      </c>
      <c r="J58" s="1" t="s">
        <v>14</v>
      </c>
      <c r="K58" s="2">
        <v>44661</v>
      </c>
    </row>
    <row r="59" spans="1:11" ht="12.75" x14ac:dyDescent="0.2">
      <c r="A59" s="1" t="s">
        <v>29</v>
      </c>
      <c r="B59" s="1">
        <v>2025</v>
      </c>
      <c r="C59" s="1" t="s">
        <v>15</v>
      </c>
      <c r="D59" s="1" t="s">
        <v>12</v>
      </c>
      <c r="E59" s="1" t="s">
        <v>27</v>
      </c>
      <c r="G59" s="1">
        <v>340000</v>
      </c>
      <c r="H59" s="1">
        <v>641</v>
      </c>
      <c r="I59" s="1">
        <v>4800</v>
      </c>
      <c r="J59" s="1" t="s">
        <v>14</v>
      </c>
      <c r="K59" s="2">
        <v>44661</v>
      </c>
    </row>
    <row r="60" spans="1:11" ht="12.75" x14ac:dyDescent="0.2">
      <c r="A60" s="1" t="s">
        <v>29</v>
      </c>
      <c r="B60" s="1">
        <v>2025</v>
      </c>
      <c r="C60" s="1" t="s">
        <v>17</v>
      </c>
      <c r="D60" s="1" t="s">
        <v>23</v>
      </c>
      <c r="E60" s="1" t="s">
        <v>27</v>
      </c>
      <c r="G60" s="1">
        <v>335000</v>
      </c>
      <c r="H60" s="1">
        <v>641</v>
      </c>
      <c r="I60" s="1">
        <v>2750</v>
      </c>
      <c r="J60" s="1" t="s">
        <v>14</v>
      </c>
      <c r="K60" s="2">
        <v>44666</v>
      </c>
    </row>
    <row r="61" spans="1:11" ht="12.75" x14ac:dyDescent="0.2">
      <c r="A61" s="1" t="s">
        <v>30</v>
      </c>
      <c r="B61" s="1">
        <v>2025</v>
      </c>
      <c r="C61" s="1" t="s">
        <v>11</v>
      </c>
      <c r="D61" s="1" t="s">
        <v>31</v>
      </c>
      <c r="E61" s="1" t="s">
        <v>27</v>
      </c>
      <c r="G61" s="1">
        <v>380000</v>
      </c>
      <c r="H61" s="1">
        <v>850</v>
      </c>
      <c r="I61" s="1">
        <v>1300</v>
      </c>
      <c r="J61" s="1" t="s">
        <v>14</v>
      </c>
      <c r="K61" s="2">
        <v>44666</v>
      </c>
    </row>
    <row r="62" spans="1:11" ht="12.75" x14ac:dyDescent="0.2">
      <c r="A62" s="1" t="s">
        <v>30</v>
      </c>
      <c r="B62" s="1">
        <v>2025</v>
      </c>
      <c r="C62" s="1" t="s">
        <v>15</v>
      </c>
      <c r="D62" s="1" t="s">
        <v>21</v>
      </c>
      <c r="E62" s="1" t="s">
        <v>27</v>
      </c>
      <c r="G62" s="1">
        <v>390000</v>
      </c>
      <c r="H62" s="1">
        <v>850</v>
      </c>
      <c r="I62" s="1">
        <v>1400</v>
      </c>
      <c r="J62" s="1" t="s">
        <v>14</v>
      </c>
      <c r="K62" s="2">
        <v>44671</v>
      </c>
    </row>
    <row r="63" spans="1:11" ht="15.75" customHeight="1" x14ac:dyDescent="0.2">
      <c r="A63" s="1" t="s">
        <v>30</v>
      </c>
      <c r="B63" s="1">
        <v>2025</v>
      </c>
      <c r="C63" s="1" t="s">
        <v>17</v>
      </c>
      <c r="D63" s="1" t="s">
        <v>16</v>
      </c>
      <c r="E63" s="1" t="s">
        <v>27</v>
      </c>
      <c r="G63" s="1">
        <v>385000</v>
      </c>
      <c r="H63" s="1">
        <v>850</v>
      </c>
      <c r="I63" s="1">
        <v>1150</v>
      </c>
      <c r="J63" s="1" t="s">
        <v>14</v>
      </c>
      <c r="K63" s="2">
        <v>44676</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2A9206-E137-4E60-AE55-EBACA95C8682}">
  <dimension ref="A1:A37"/>
  <sheetViews>
    <sheetView zoomScale="109" workbookViewId="0">
      <selection activeCell="A24" sqref="A24"/>
    </sheetView>
  </sheetViews>
  <sheetFormatPr defaultRowHeight="12.75" x14ac:dyDescent="0.2"/>
  <cols>
    <col min="1" max="1" width="188.28515625" customWidth="1"/>
  </cols>
  <sheetData>
    <row r="1" spans="1:1" ht="15.75" x14ac:dyDescent="0.25">
      <c r="A1" s="20" t="s">
        <v>62</v>
      </c>
    </row>
    <row r="2" spans="1:1" x14ac:dyDescent="0.2">
      <c r="A2" s="21" t="s">
        <v>67</v>
      </c>
    </row>
    <row r="3" spans="1:1" x14ac:dyDescent="0.2">
      <c r="A3" s="15" t="s">
        <v>80</v>
      </c>
    </row>
    <row r="4" spans="1:1" x14ac:dyDescent="0.2">
      <c r="A4" s="18" t="s">
        <v>77</v>
      </c>
    </row>
    <row r="5" spans="1:1" x14ac:dyDescent="0.2">
      <c r="A5" s="18" t="s">
        <v>74</v>
      </c>
    </row>
    <row r="6" spans="1:1" x14ac:dyDescent="0.2">
      <c r="A6" s="18" t="s">
        <v>82</v>
      </c>
    </row>
    <row r="7" spans="1:1" x14ac:dyDescent="0.2">
      <c r="A7" s="18" t="s">
        <v>75</v>
      </c>
    </row>
    <row r="8" spans="1:1" x14ac:dyDescent="0.2">
      <c r="A8" s="18" t="s">
        <v>76</v>
      </c>
    </row>
    <row r="10" spans="1:1" x14ac:dyDescent="0.2">
      <c r="A10" s="15" t="s">
        <v>81</v>
      </c>
    </row>
    <row r="12" spans="1:1" x14ac:dyDescent="0.2">
      <c r="A12" s="21" t="s">
        <v>63</v>
      </c>
    </row>
    <row r="13" spans="1:1" x14ac:dyDescent="0.2">
      <c r="A13" s="15" t="s">
        <v>79</v>
      </c>
    </row>
    <row r="14" spans="1:1" x14ac:dyDescent="0.2">
      <c r="A14" s="18" t="s">
        <v>59</v>
      </c>
    </row>
    <row r="15" spans="1:1" x14ac:dyDescent="0.2">
      <c r="A15" s="18" t="s">
        <v>66</v>
      </c>
    </row>
    <row r="16" spans="1:1" x14ac:dyDescent="0.2">
      <c r="A16" s="18" t="s">
        <v>60</v>
      </c>
    </row>
    <row r="17" spans="1:1" x14ac:dyDescent="0.2">
      <c r="A17" s="18" t="s">
        <v>61</v>
      </c>
    </row>
    <row r="18" spans="1:1" x14ac:dyDescent="0.2">
      <c r="A18" s="17" t="s">
        <v>64</v>
      </c>
    </row>
    <row r="19" spans="1:1" x14ac:dyDescent="0.2">
      <c r="A19" s="15" t="s">
        <v>68</v>
      </c>
    </row>
    <row r="20" spans="1:1" x14ac:dyDescent="0.2">
      <c r="A20" s="15" t="s">
        <v>65</v>
      </c>
    </row>
    <row r="21" spans="1:1" x14ac:dyDescent="0.2">
      <c r="A21" s="21" t="s">
        <v>78</v>
      </c>
    </row>
    <row r="22" spans="1:1" x14ac:dyDescent="0.2">
      <c r="A22" s="19" t="s">
        <v>69</v>
      </c>
    </row>
    <row r="23" spans="1:1" ht="15" x14ac:dyDescent="0.2">
      <c r="A23" s="19" t="s">
        <v>73</v>
      </c>
    </row>
    <row r="24" spans="1:1" x14ac:dyDescent="0.2">
      <c r="A24" s="19" t="s">
        <v>70</v>
      </c>
    </row>
    <row r="25" spans="1:1" x14ac:dyDescent="0.2">
      <c r="A25" s="19" t="s">
        <v>71</v>
      </c>
    </row>
    <row r="26" spans="1:1" x14ac:dyDescent="0.2">
      <c r="A26" s="19" t="s">
        <v>72</v>
      </c>
    </row>
    <row r="27" spans="1:1" x14ac:dyDescent="0.2">
      <c r="A27" s="19"/>
    </row>
    <row r="28" spans="1:1" x14ac:dyDescent="0.2">
      <c r="A28" s="16"/>
    </row>
    <row r="29" spans="1:1" x14ac:dyDescent="0.2">
      <c r="A29" s="18"/>
    </row>
    <row r="30" spans="1:1" x14ac:dyDescent="0.2">
      <c r="A30" s="16"/>
    </row>
    <row r="31" spans="1:1" x14ac:dyDescent="0.2">
      <c r="A31" s="16"/>
    </row>
    <row r="32" spans="1:1" x14ac:dyDescent="0.2">
      <c r="A32" s="19"/>
    </row>
    <row r="33" spans="1:1" x14ac:dyDescent="0.2">
      <c r="A33" s="19"/>
    </row>
    <row r="37" spans="1:1" x14ac:dyDescent="0.2">
      <c r="A37" s="1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F51D665-CB9E-487E-AC83-301FF20DDAC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14</vt:i4>
      </vt:variant>
    </vt:vector>
  </HeadingPairs>
  <TitlesOfParts>
    <vt:vector size="22" baseType="lpstr">
      <vt:lpstr>Sheet1</vt:lpstr>
      <vt:lpstr>Sheet3</vt:lpstr>
      <vt:lpstr>Sheet6</vt:lpstr>
      <vt:lpstr>CAR SALES</vt:lpstr>
      <vt:lpstr>Lamborghini Sales Dashboard</vt:lpstr>
      <vt:lpstr>Images</vt:lpstr>
      <vt:lpstr>lamborghini_sales_2020_2025</vt:lpstr>
      <vt:lpstr>INSIGHT</vt:lpstr>
      <vt:lpstr>Huracan</vt:lpstr>
      <vt:lpstr>REVENUE</vt:lpstr>
      <vt:lpstr>Salesv</vt:lpstr>
      <vt:lpstr>SALESVOLUME</vt:lpstr>
      <vt:lpstr>sor</vt:lpstr>
      <vt:lpstr>sorh</vt:lpstr>
      <vt:lpstr>soru</vt:lpstr>
      <vt:lpstr>SUMOFRV</vt:lpstr>
      <vt:lpstr>SUMOFSV</vt:lpstr>
      <vt:lpstr>urus</vt:lpstr>
      <vt:lpstr>urus.png</vt:lpstr>
      <vt:lpstr>urusse</vt:lpstr>
      <vt:lpstr>YOYREVENUE</vt:lpstr>
      <vt:lpstr>YOYSALES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Juliet</dc:creator>
  <cp:lastModifiedBy>Juliet Nwonumara</cp:lastModifiedBy>
  <dcterms:created xsi:type="dcterms:W3CDTF">2026-02-17T11:42:00Z</dcterms:created>
  <dcterms:modified xsi:type="dcterms:W3CDTF">2026-08-07T20:38:16Z</dcterms:modified>
</cp:coreProperties>
</file>