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<sst xmlns="http://schemas.openxmlformats.org/spreadsheetml/2006/main" count="461" uniqueCount="78">
  <si>
    <t>BROUILLON:</t>
  </si>
  <si>
    <t>1//2 longueur</t>
  </si>
  <si>
    <t>4096, fft</t>
  </si>
  <si>
    <t>overflow</t>
  </si>
  <si>
    <t>Diiférence fini para</t>
  </si>
  <si>
    <t>Cas 1</t>
  </si>
  <si>
    <t>Cas 2</t>
  </si>
  <si>
    <t>Cas 3</t>
  </si>
  <si>
    <t>Colonne 1</t>
  </si>
  <si>
    <t>Colonne 2</t>
  </si>
  <si>
    <t>Colonne 3</t>
  </si>
  <si>
    <t>Element fini</t>
  </si>
  <si>
    <t>np</t>
  </si>
  <si>
    <t>Tension</t>
  </si>
  <si>
    <t>f1</t>
  </si>
  <si>
    <t>of</t>
  </si>
  <si>
    <t xml:space="preserve">longueur </t>
  </si>
  <si>
    <t>f2</t>
  </si>
  <si>
    <t>number of points</t>
  </si>
  <si>
    <t>f3</t>
  </si>
  <si>
    <t>précision : time differential</t>
  </si>
  <si>
    <t>f4</t>
  </si>
  <si>
    <t>nombre de points dans le temps</t>
  </si>
  <si>
    <t>f5</t>
  </si>
  <si>
    <t>temps =  number points * time diif</t>
  </si>
  <si>
    <t xml:space="preserve">amplitude of play </t>
  </si>
  <si>
    <t>Time of simulation</t>
  </si>
  <si>
    <t>4.576626777648926</t>
  </si>
  <si>
    <t>23.250884771347046</t>
  </si>
  <si>
    <t>113.1993780136108</t>
  </si>
  <si>
    <t>192.78776121139526</t>
  </si>
  <si>
    <t>Frequency found</t>
  </si>
  <si>
    <t>245-742-1230</t>
  </si>
  <si>
    <t>242-485-730-1219</t>
  </si>
  <si>
    <t>242-485-730-1217</t>
  </si>
  <si>
    <t>242-735-1221</t>
  </si>
  <si>
    <t>241-724-1218</t>
  </si>
  <si>
    <t>239-724-1208</t>
  </si>
  <si>
    <t>239-724-1202</t>
  </si>
  <si>
    <t xml:space="preserve"> overflow</t>
  </si>
  <si>
    <t>Frequency harmonic 1</t>
  </si>
  <si>
    <t xml:space="preserve">What it looks like </t>
  </si>
  <si>
    <t>DONNEE</t>
  </si>
  <si>
    <t>Numéro</t>
  </si>
  <si>
    <t>df time</t>
  </si>
  <si>
    <t xml:space="preserve">el time </t>
  </si>
  <si>
    <t>maths frequ</t>
  </si>
  <si>
    <t>freq 3</t>
  </si>
  <si>
    <t>freq 5</t>
  </si>
  <si>
    <t>df freq</t>
  </si>
  <si>
    <t>freq3d</t>
  </si>
  <si>
    <t>freq 5d</t>
  </si>
  <si>
    <t>el freq</t>
  </si>
  <si>
    <t>fres3</t>
  </si>
  <si>
    <t>freq5</t>
  </si>
  <si>
    <t>164.0838589668274</t>
  </si>
  <si>
    <t>154.27260088920593</t>
  </si>
  <si>
    <t>ICI ON DETECTE TOUTE LES HARMONIQUES</t>
  </si>
  <si>
    <t>nombre de points de temps</t>
  </si>
  <si>
    <t>freq 2</t>
  </si>
  <si>
    <t>freq 2 df</t>
  </si>
  <si>
    <t>fres3 df</t>
  </si>
  <si>
    <t>freq2 ef</t>
  </si>
  <si>
    <t>freq 3ef</t>
  </si>
  <si>
    <t>Nan</t>
  </si>
  <si>
    <t>/</t>
  </si>
  <si>
    <t>np corde</t>
  </si>
  <si>
    <t>temps</t>
  </si>
  <si>
    <t>tel</t>
  </si>
  <si>
    <t>freq 2 d</t>
  </si>
  <si>
    <t>freq 3 d</t>
  </si>
  <si>
    <t xml:space="preserve"> f4d</t>
  </si>
  <si>
    <t>f5d</t>
  </si>
  <si>
    <t>ef</t>
  </si>
  <si>
    <t>freq 2e</t>
  </si>
  <si>
    <t>freq 3e</t>
  </si>
  <si>
    <t>f4e</t>
  </si>
  <si>
    <t>f5e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</si>
</sst>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u/>
      <sz val="11.0"/>
      <color theme="1"/>
      <name val="Segoe UI"/>
    </font>
    <font>
      <color rgb="FF000000"/>
      <name val="Arial"/>
    </font>
    <font>
      <b/>
      <u/>
      <color theme="1"/>
      <name val="Arial"/>
      <scheme val="minor"/>
    </font>
    <font>
      <color rgb="FF000000"/>
      <name val="Arial"/>
      <scheme val="minor"/>
    </font>
    <font>
      <color rgb="FFFFFFFF"/>
      <name val="Roboto"/>
    </font>
    <font>
      <color rgb="FF434343"/>
      <name val="Roboto"/>
    </font>
    <font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38761D"/>
        <bgColor rgb="FF38761D"/>
      </patternFill>
    </fill>
    <fill>
      <patternFill patternType="solid">
        <fgColor rgb="FFE6B8AF"/>
        <bgColor rgb="FFE6B8AF"/>
      </patternFill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55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00FF00"/>
      </left>
      <right style="thin">
        <color rgb="FF00FF00"/>
      </right>
      <top style="thin">
        <color rgb="FF284E3F"/>
      </top>
      <bottom style="thin">
        <color rgb="FF284E3F"/>
      </bottom>
    </border>
    <border>
      <left style="thin">
        <color rgb="FF00FF00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ck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ck">
        <color rgb="FF000000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ck">
        <color rgb="FF0000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ck">
        <color rgb="FF000000"/>
      </left>
      <right style="thin">
        <color rgb="FFFFFFFF"/>
      </right>
      <top style="thin">
        <color rgb="FFFFFFFF"/>
      </top>
      <bottom style="thick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ck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ck">
        <color rgb="FF000000"/>
      </bottom>
    </border>
    <border>
      <bottom style="thick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4A86E8"/>
      </left>
      <right style="thin">
        <color rgb="FF4A86E8"/>
      </right>
      <top style="thin">
        <color rgb="FF284E3F"/>
      </top>
      <bottom style="thin">
        <color rgb="FF284E3F"/>
      </bottom>
    </border>
    <border>
      <left style="thin">
        <color rgb="FF4A86E8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4A86E8"/>
      </right>
      <top style="thin">
        <color rgb="FF4A86E8"/>
      </top>
      <bottom style="thin">
        <color rgb="FF4A86E8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FFFF00"/>
      </left>
      <right style="thin">
        <color rgb="FFFFFF00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000000"/>
      </left>
      <right style="thin">
        <color rgb="FF356854"/>
      </right>
      <top style="thin">
        <color rgb="FF000000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000000"/>
      </top>
      <bottom style="thin">
        <color rgb="FF284E3F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284E3F"/>
      </left>
      <right style="thin">
        <color rgb="FFE6B8AF"/>
      </right>
      <top style="thin">
        <color rgb="FFE6B8AF"/>
      </top>
      <bottom style="thin">
        <color rgb="FFE6B8AF"/>
      </bottom>
    </border>
    <border>
      <left style="thin">
        <color rgb="FFE6B8AF"/>
      </left>
      <right style="thin">
        <color rgb="FFE6B8AF"/>
      </right>
      <top style="thin">
        <color rgb="FFE6B8AF"/>
      </top>
      <bottom style="thin">
        <color rgb="FFE6B8AF"/>
      </bottom>
    </border>
    <border>
      <left style="thin">
        <color rgb="FF000000"/>
      </left>
      <right style="thin">
        <color rgb="FFE6B8AF"/>
      </right>
      <top style="thin">
        <color rgb="FFE6B8AF"/>
      </top>
      <bottom style="thin">
        <color rgb="FFE6B8AF"/>
      </bottom>
    </border>
    <border>
      <left style="thin">
        <color rgb="FFE6B8AF"/>
      </left>
      <right style="thin">
        <color rgb="FF284E3F"/>
      </right>
      <top style="thin">
        <color rgb="FFE6B8AF"/>
      </top>
      <bottom style="thin">
        <color rgb="FFE6B8AF"/>
      </bottom>
    </border>
    <border>
      <right style="thin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horizontal="center" readingOrder="0" shrinkToFit="0" wrapText="1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5" fillId="0" fontId="1" numFmtId="0" xfId="0" applyBorder="1" applyFont="1"/>
    <xf borderId="6" fillId="0" fontId="1" numFmtId="0" xfId="0" applyAlignment="1" applyBorder="1" applyFont="1">
      <alignment horizontal="left" readingOrder="0" shrinkToFit="0" vertical="center" wrapText="1"/>
    </xf>
    <xf borderId="7" fillId="2" fontId="1" numFmtId="0" xfId="0" applyAlignment="1" applyBorder="1" applyFill="1" applyFont="1">
      <alignment horizontal="left" readingOrder="0" shrinkToFit="0" vertical="center" wrapText="0"/>
    </xf>
    <xf borderId="8" fillId="2" fontId="1" numFmtId="0" xfId="0" applyAlignment="1" applyBorder="1" applyFont="1">
      <alignment horizontal="left" readingOrder="0" shrinkToFit="0" vertical="center" wrapText="0"/>
    </xf>
    <xf borderId="9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readingOrder="0"/>
    </xf>
    <xf borderId="0" fillId="0" fontId="1" numFmtId="0" xfId="0" applyFont="1"/>
    <xf borderId="5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shrinkToFit="0" vertical="center" wrapText="1"/>
    </xf>
    <xf borderId="0" fillId="3" fontId="1" numFmtId="0" xfId="0" applyAlignment="1" applyFill="1" applyFont="1">
      <alignment readingOrder="0"/>
    </xf>
    <xf borderId="5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 shrinkToFit="0" vertical="center" wrapText="1"/>
    </xf>
    <xf borderId="15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shrinkToFit="0" vertical="center" wrapText="1"/>
    </xf>
    <xf borderId="0" fillId="0" fontId="1" numFmtId="0" xfId="0" applyFont="1"/>
    <xf borderId="18" fillId="2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9" fillId="4" fontId="1" numFmtId="0" xfId="0" applyAlignment="1" applyBorder="1" applyFill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5" fontId="1" numFmtId="0" xfId="0" applyFont="1"/>
    <xf borderId="15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shrinkToFit="0" vertical="center" wrapText="0"/>
    </xf>
    <xf borderId="17" fillId="0" fontId="1" numFmtId="0" xfId="0" applyAlignment="1" applyBorder="1" applyFont="1">
      <alignment shrinkToFit="0" vertical="center" wrapText="0"/>
    </xf>
    <xf borderId="20" fillId="0" fontId="1" numFmtId="0" xfId="0" applyAlignment="1" applyBorder="1" applyFont="1">
      <alignment readingOrder="0" shrinkToFit="0" vertical="center" wrapText="0"/>
    </xf>
    <xf borderId="21" fillId="0" fontId="1" numFmtId="0" xfId="0" applyAlignment="1" applyBorder="1" applyFont="1">
      <alignment readingOrder="0" shrinkToFit="0" vertical="center" wrapText="0"/>
    </xf>
    <xf borderId="22" fillId="0" fontId="1" numFmtId="0" xfId="0" applyAlignment="1" applyBorder="1" applyFont="1">
      <alignment readingOrder="0" shrinkToFit="0" vertical="center" wrapText="0"/>
    </xf>
    <xf borderId="23" fillId="0" fontId="1" numFmtId="0" xfId="0" applyBorder="1" applyFont="1"/>
    <xf borderId="24" fillId="0" fontId="1" numFmtId="0" xfId="0" applyAlignment="1" applyBorder="1" applyFont="1">
      <alignment shrinkToFit="0" vertical="center" wrapText="0"/>
    </xf>
    <xf borderId="25" fillId="0" fontId="1" numFmtId="0" xfId="0" applyBorder="1" applyFont="1"/>
    <xf borderId="0" fillId="0" fontId="4" numFmtId="0" xfId="0" applyAlignment="1" applyFont="1">
      <alignment readingOrder="0"/>
    </xf>
    <xf borderId="9" fillId="0" fontId="1" numFmtId="0" xfId="0" applyAlignment="1" applyBorder="1" applyFont="1">
      <alignment horizontal="left" readingOrder="0" shrinkToFit="0" vertical="center" wrapText="1"/>
    </xf>
    <xf borderId="26" fillId="6" fontId="1" numFmtId="0" xfId="0" applyAlignment="1" applyBorder="1" applyFill="1" applyFont="1">
      <alignment horizontal="left" readingOrder="0" shrinkToFit="0" vertical="center" wrapText="0"/>
    </xf>
    <xf borderId="27" fillId="6" fontId="1" numFmtId="0" xfId="0" applyAlignment="1" applyBorder="1" applyFont="1">
      <alignment horizontal="left" readingOrder="0" shrinkToFit="0" vertical="center" wrapText="0"/>
    </xf>
    <xf borderId="13" fillId="0" fontId="1" numFmtId="0" xfId="0" applyAlignment="1" applyBorder="1" applyFont="1">
      <alignment readingOrder="0" shrinkToFit="0" vertical="center" wrapText="1"/>
    </xf>
    <xf borderId="28" fillId="6" fontId="1" numFmtId="0" xfId="0" applyAlignment="1" applyBorder="1" applyFont="1">
      <alignment readingOrder="0" shrinkToFit="0" vertical="center" wrapText="1"/>
    </xf>
    <xf borderId="17" fillId="0" fontId="1" numFmtId="0" xfId="0" applyAlignment="1" applyBorder="1" applyFont="1">
      <alignment readingOrder="0" shrinkToFit="0" vertical="center" wrapText="1"/>
    </xf>
    <xf borderId="16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7" fillId="0" fontId="1" numFmtId="0" xfId="0" applyAlignment="1" applyBorder="1" applyFont="1">
      <alignment readingOrder="0" shrinkToFit="0" vertical="center" wrapText="1"/>
    </xf>
    <xf borderId="29" fillId="0" fontId="1" numFmtId="0" xfId="0" applyAlignment="1" applyBorder="1" applyFont="1">
      <alignment readingOrder="0" shrinkToFit="0" vertical="center" wrapText="0"/>
    </xf>
    <xf borderId="30" fillId="0" fontId="1" numFmtId="0" xfId="0" applyAlignment="1" applyBorder="1" applyFont="1">
      <alignment shrinkToFit="0" vertical="center" wrapText="0"/>
    </xf>
    <xf borderId="30" fillId="0" fontId="1" numFmtId="0" xfId="0" applyAlignment="1" applyBorder="1" applyFont="1">
      <alignment shrinkToFit="0" vertical="center" wrapText="0"/>
    </xf>
    <xf borderId="31" fillId="0" fontId="1" numFmtId="0" xfId="0" applyAlignment="1" applyBorder="1" applyFont="1">
      <alignment shrinkToFit="0" vertical="center" wrapText="0"/>
    </xf>
    <xf borderId="32" fillId="0" fontId="1" numFmtId="0" xfId="0" applyAlignment="1" applyBorder="1" applyFont="1">
      <alignment readingOrder="0"/>
    </xf>
    <xf borderId="32" fillId="0" fontId="1" numFmtId="0" xfId="0" applyBorder="1" applyFont="1"/>
    <xf borderId="32" fillId="0" fontId="1" numFmtId="0" xfId="0" applyAlignment="1" applyBorder="1" applyFont="1">
      <alignment readingOrder="0"/>
    </xf>
    <xf borderId="32" fillId="0" fontId="1" numFmtId="0" xfId="0" applyAlignment="1" applyBorder="1" applyFont="1">
      <alignment readingOrder="0"/>
    </xf>
    <xf borderId="33" fillId="7" fontId="5" numFmtId="0" xfId="0" applyAlignment="1" applyBorder="1" applyFill="1" applyFont="1">
      <alignment horizontal="left" readingOrder="0" shrinkToFit="0" vertical="center" wrapText="0"/>
    </xf>
    <xf borderId="34" fillId="0" fontId="1" numFmtId="0" xfId="0" applyAlignment="1" applyBorder="1" applyFont="1">
      <alignment horizontal="left" readingOrder="0" shrinkToFit="0" vertical="center" wrapText="0"/>
    </xf>
    <xf borderId="34" fillId="0" fontId="1" numFmtId="0" xfId="0" applyAlignment="1" applyBorder="1" applyFont="1">
      <alignment horizontal="left" readingOrder="0" shrinkToFit="0" vertical="center" wrapText="0"/>
    </xf>
    <xf borderId="35" fillId="0" fontId="1" numFmtId="0" xfId="0" applyAlignment="1" applyBorder="1" applyFont="1">
      <alignment horizontal="left" readingOrder="0" shrinkToFit="0" vertical="center" wrapText="0"/>
    </xf>
    <xf borderId="15" fillId="0" fontId="1" numFmtId="0" xfId="0" applyAlignment="1" applyBorder="1" applyFont="1">
      <alignment shrinkToFit="0" vertical="center" wrapText="0"/>
    </xf>
    <xf borderId="36" fillId="0" fontId="1" numFmtId="0" xfId="0" applyAlignment="1" applyBorder="1" applyFont="1">
      <alignment readingOrder="0" shrinkToFit="0" vertical="center" wrapText="1"/>
    </xf>
    <xf borderId="37" fillId="0" fontId="1" numFmtId="0" xfId="0" applyAlignment="1" applyBorder="1" applyFont="1">
      <alignment shrinkToFit="0" vertical="center" wrapText="0"/>
    </xf>
    <xf borderId="37" fillId="0" fontId="1" numFmtId="0" xfId="0" applyAlignment="1" applyBorder="1" applyFont="1">
      <alignment readingOrder="0" shrinkToFit="0" vertical="center" wrapText="0"/>
    </xf>
    <xf borderId="37" fillId="0" fontId="1" numFmtId="0" xfId="0" applyAlignment="1" applyBorder="1" applyFont="1">
      <alignment shrinkToFit="0" vertical="center" wrapText="0"/>
    </xf>
    <xf borderId="38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readingOrder="0" shrinkToFit="0" wrapText="1"/>
    </xf>
    <xf borderId="0" fillId="8" fontId="6" numFmtId="0" xfId="0" applyAlignment="1" applyFill="1" applyFont="1">
      <alignment horizontal="center" readingOrder="0"/>
    </xf>
    <xf borderId="33" fillId="7" fontId="7" numFmtId="0" xfId="0" applyAlignment="1" applyBorder="1" applyFont="1">
      <alignment horizontal="left" readingOrder="0" shrinkToFit="0" vertical="center" wrapText="0"/>
    </xf>
    <xf borderId="34" fillId="0" fontId="1" numFmtId="0" xfId="0" applyAlignment="1" applyBorder="1" applyFont="1">
      <alignment horizontal="left" readingOrder="0" shrinkToFit="0" vertical="center" wrapText="1"/>
    </xf>
    <xf borderId="39" fillId="0" fontId="1" numFmtId="0" xfId="0" applyAlignment="1" applyBorder="1" applyFont="1">
      <alignment horizontal="left" readingOrder="0" shrinkToFit="0" vertical="center" wrapText="0"/>
    </xf>
    <xf borderId="40" fillId="0" fontId="1" numFmtId="0" xfId="0" applyAlignment="1" applyBorder="1" applyFont="1">
      <alignment horizontal="left" readingOrder="0" shrinkToFit="0" vertical="center" wrapText="0"/>
    </xf>
    <xf borderId="41" fillId="0" fontId="1" numFmtId="0" xfId="0" applyAlignment="1" applyBorder="1" applyFont="1">
      <alignment readingOrder="0"/>
    </xf>
    <xf borderId="42" fillId="9" fontId="1" numFmtId="0" xfId="0" applyAlignment="1" applyBorder="1" applyFill="1" applyFont="1">
      <alignment readingOrder="0"/>
    </xf>
    <xf borderId="43" fillId="10" fontId="1" numFmtId="0" xfId="0" applyAlignment="1" applyBorder="1" applyFill="1" applyFont="1">
      <alignment readingOrder="0" shrinkToFit="0" vertical="center" wrapText="1"/>
    </xf>
    <xf borderId="44" fillId="10" fontId="1" numFmtId="0" xfId="0" applyAlignment="1" applyBorder="1" applyFont="1">
      <alignment readingOrder="0" shrinkToFit="0" vertical="center" wrapText="0"/>
    </xf>
    <xf borderId="44" fillId="10" fontId="1" numFmtId="0" xfId="0" applyAlignment="1" applyBorder="1" applyFont="1">
      <alignment readingOrder="0" shrinkToFit="0" vertical="center" wrapText="0"/>
    </xf>
    <xf borderId="19" fillId="4" fontId="1" numFmtId="0" xfId="0" applyAlignment="1" applyBorder="1" applyFont="1">
      <alignment readingOrder="0" shrinkToFit="0" vertical="center" wrapText="0"/>
    </xf>
    <xf borderId="44" fillId="10" fontId="1" numFmtId="0" xfId="0" applyAlignment="1" applyBorder="1" applyFont="1">
      <alignment shrinkToFit="0" vertical="center" wrapText="0"/>
    </xf>
    <xf borderId="45" fillId="10" fontId="1" numFmtId="0" xfId="0" applyAlignment="1" applyBorder="1" applyFont="1">
      <alignment readingOrder="0" shrinkToFit="0" vertical="center" wrapText="0"/>
    </xf>
    <xf borderId="46" fillId="10" fontId="1" numFmtId="0" xfId="0" applyAlignment="1" applyBorder="1" applyFont="1">
      <alignment readingOrder="0" shrinkToFit="0" vertical="center" wrapText="0"/>
    </xf>
    <xf borderId="0" fillId="10" fontId="1" numFmtId="0" xfId="0" applyAlignment="1" applyFont="1">
      <alignment readingOrder="0"/>
    </xf>
    <xf borderId="47" fillId="10" fontId="1" numFmtId="0" xfId="0" applyAlignment="1" applyBorder="1" applyFont="1">
      <alignment readingOrder="0"/>
    </xf>
    <xf borderId="48" fillId="0" fontId="1" numFmtId="0" xfId="0" applyBorder="1" applyFont="1"/>
    <xf borderId="2" fillId="0" fontId="1" numFmtId="0" xfId="0" applyBorder="1" applyFont="1"/>
    <xf borderId="13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0"/>
    </xf>
    <xf borderId="49" fillId="0" fontId="1" numFmtId="0" xfId="0" applyAlignment="1" applyBorder="1" applyFont="1">
      <alignment readingOrder="0" shrinkToFit="0" vertical="center" wrapText="0"/>
    </xf>
    <xf borderId="47" fillId="0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 shrinkToFit="0" vertical="center" wrapText="1"/>
    </xf>
    <xf borderId="15" fillId="0" fontId="1" numFmtId="0" xfId="0" applyAlignment="1" applyBorder="1" applyFont="1">
      <alignment readingOrder="0" shrinkToFit="0" vertical="center" wrapText="0"/>
    </xf>
    <xf borderId="50" fillId="0" fontId="1" numFmtId="0" xfId="0" applyAlignment="1" applyBorder="1" applyFont="1">
      <alignment readingOrder="0" shrinkToFit="0" vertical="center" wrapText="0"/>
    </xf>
    <xf borderId="29" fillId="0" fontId="1" numFmtId="0" xfId="0" applyAlignment="1" applyBorder="1" applyFont="1">
      <alignment readingOrder="0" shrinkToFit="0" vertical="center" wrapText="1"/>
    </xf>
    <xf borderId="30" fillId="0" fontId="1" numFmtId="0" xfId="0" applyAlignment="1" applyBorder="1" applyFont="1">
      <alignment readingOrder="0" shrinkToFit="0" vertical="center" wrapText="0"/>
    </xf>
    <xf borderId="30" fillId="0" fontId="1" numFmtId="0" xfId="0" applyAlignment="1" applyBorder="1" applyFont="1">
      <alignment readingOrder="0" shrinkToFit="0" vertical="center" wrapText="0"/>
    </xf>
    <xf borderId="30" fillId="0" fontId="1" numFmtId="0" xfId="0" applyAlignment="1" applyBorder="1" applyFont="1">
      <alignment readingOrder="0" shrinkToFit="0" vertical="center" wrapText="0"/>
    </xf>
    <xf borderId="51" fillId="0" fontId="1" numFmtId="0" xfId="0" applyAlignment="1" applyBorder="1" applyFont="1">
      <alignment readingOrder="0" shrinkToFit="0" vertical="center" wrapText="0"/>
    </xf>
    <xf borderId="52" fillId="0" fontId="1" numFmtId="0" xfId="0" applyAlignment="1" applyBorder="1" applyFont="1">
      <alignment shrinkToFit="0" vertical="center" wrapText="0"/>
    </xf>
    <xf borderId="53" fillId="0" fontId="1" numFmtId="0" xfId="0" applyAlignment="1" applyBorder="1" applyFont="1">
      <alignment readingOrder="0"/>
    </xf>
    <xf borderId="54" fillId="0" fontId="1" numFmtId="0" xfId="0" applyAlignment="1" applyBorder="1" applyFont="1">
      <alignment readingOrder="0"/>
    </xf>
    <xf borderId="34" fillId="11" fontId="8" numFmtId="0" xfId="0" applyAlignment="1" applyBorder="1" applyFill="1" applyFont="1">
      <alignment horizontal="left" readingOrder="0" shrinkToFit="0" vertical="center" wrapText="0"/>
    </xf>
    <xf borderId="34" fillId="11" fontId="8" numFmtId="0" xfId="0" applyAlignment="1" applyBorder="1" applyFont="1">
      <alignment horizontal="left" readingOrder="0" shrinkToFit="0" vertical="center" wrapText="0"/>
    </xf>
    <xf borderId="35" fillId="11" fontId="8" numFmtId="0" xfId="0" applyAlignment="1" applyBorder="1" applyFont="1">
      <alignment horizontal="left" readingOrder="0" shrinkToFit="0" vertical="center" wrapText="0"/>
    </xf>
    <xf borderId="11" fillId="12" fontId="9" numFmtId="0" xfId="0" applyAlignment="1" applyBorder="1" applyFill="1" applyFont="1">
      <alignment horizontal="right" readingOrder="0" shrinkToFit="0" vertical="center" wrapText="0"/>
    </xf>
    <xf borderId="11" fillId="12" fontId="9" numFmtId="0" xfId="0" applyAlignment="1" applyBorder="1" applyFont="1">
      <alignment horizontal="right" shrinkToFit="0" vertical="center" wrapText="0"/>
    </xf>
    <xf borderId="11" fillId="12" fontId="9" numFmtId="0" xfId="0" applyAlignment="1" applyBorder="1" applyFont="1">
      <alignment horizontal="right" shrinkToFit="0" vertical="center" wrapText="0"/>
    </xf>
    <xf borderId="11" fillId="12" fontId="10" numFmtId="0" xfId="0" applyAlignment="1" applyBorder="1" applyFont="1">
      <alignment shrinkToFit="0" vertical="center" wrapText="0"/>
    </xf>
    <xf borderId="12" fillId="12" fontId="10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5" fillId="13" fontId="9" numFmtId="0" xfId="0" applyAlignment="1" applyBorder="1" applyFill="1" applyFont="1">
      <alignment horizontal="right" readingOrder="0" shrinkToFit="0" vertical="center" wrapText="0"/>
    </xf>
    <xf borderId="15" fillId="13" fontId="9" numFmtId="0" xfId="0" applyAlignment="1" applyBorder="1" applyFont="1">
      <alignment horizontal="right" shrinkToFit="0" vertical="center" wrapText="0"/>
    </xf>
    <xf borderId="15" fillId="13" fontId="9" numFmtId="0" xfId="0" applyAlignment="1" applyBorder="1" applyFont="1">
      <alignment horizontal="right" shrinkToFit="0" vertical="center" wrapText="0"/>
    </xf>
    <xf borderId="15" fillId="13" fontId="10" numFmtId="0" xfId="0" applyAlignment="1" applyBorder="1" applyFont="1">
      <alignment shrinkToFit="0" vertical="center" wrapText="0"/>
    </xf>
    <xf borderId="16" fillId="13" fontId="10" numFmtId="0" xfId="0" applyAlignment="1" applyBorder="1" applyFont="1">
      <alignment shrinkToFit="0" vertical="center" wrapText="0"/>
    </xf>
    <xf borderId="15" fillId="12" fontId="9" numFmtId="0" xfId="0" applyAlignment="1" applyBorder="1" applyFont="1">
      <alignment horizontal="right" readingOrder="0" shrinkToFit="0" vertical="center" wrapText="0"/>
    </xf>
    <xf borderId="11" fillId="13" fontId="9" numFmtId="0" xfId="0" applyAlignment="1" applyBorder="1" applyFont="1">
      <alignment horizontal="right" readingOrder="0" shrinkToFit="0" vertical="center" wrapText="0"/>
    </xf>
    <xf borderId="36" fillId="0" fontId="1" numFmtId="0" xfId="0" applyAlignment="1" applyBorder="1" applyFont="1">
      <alignment readingOrder="0" shrinkToFit="0" vertical="center" wrapText="1"/>
    </xf>
    <xf borderId="37" fillId="0" fontId="1" numFmtId="0" xfId="0" applyAlignment="1" applyBorder="1" applyFont="1">
      <alignment readingOrder="0" shrinkToFit="0" vertical="center" wrapText="0"/>
    </xf>
    <xf borderId="37" fillId="0" fontId="1" numFmtId="0" xfId="0" applyAlignment="1" applyBorder="1" applyFont="1">
      <alignment shrinkToFit="0" vertical="center" wrapText="0"/>
    </xf>
    <xf borderId="37" fillId="12" fontId="9" numFmtId="0" xfId="0" applyAlignment="1" applyBorder="1" applyFont="1">
      <alignment horizontal="right" readingOrder="0" shrinkToFit="0" vertical="center" wrapText="0"/>
    </xf>
    <xf borderId="37" fillId="13" fontId="9" numFmtId="0" xfId="0" applyAlignment="1" applyBorder="1" applyFont="1">
      <alignment horizontal="right" readingOrder="0" shrinkToFit="0" vertical="center" wrapText="0"/>
    </xf>
    <xf borderId="37" fillId="13" fontId="9" numFmtId="0" xfId="0" applyAlignment="1" applyBorder="1" applyFont="1">
      <alignment horizontal="right" shrinkToFit="0" vertical="center" wrapText="0"/>
    </xf>
    <xf borderId="37" fillId="13" fontId="9" numFmtId="0" xfId="0" applyAlignment="1" applyBorder="1" applyFont="1">
      <alignment horizontal="right" shrinkToFit="0" vertical="center" wrapText="0"/>
    </xf>
    <xf borderId="37" fillId="13" fontId="10" numFmtId="0" xfId="0" applyAlignment="1" applyBorder="1" applyFont="1">
      <alignment shrinkToFit="0" vertical="center" wrapText="0"/>
    </xf>
    <xf borderId="38" fillId="13" fontId="10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3">
    <tableStyle count="3" pivot="0" name="Feuille 1-style">
      <tableStyleElement dxfId="1" type="headerRow"/>
      <tableStyleElement dxfId="2" type="firstRowStripe"/>
      <tableStyleElement dxfId="3" type="secondRowStripe"/>
    </tableStyle>
    <tableStyle count="3" pivot="0" name="Feuille 1-style 2">
      <tableStyleElement dxfId="1" type="headerRow"/>
      <tableStyleElement dxfId="2" type="firstRowStripe"/>
      <tableStyleElement dxfId="3" type="secondRowStripe"/>
    </tableStyle>
    <tableStyle count="2" pivot="0" name="Feuille 1-style 3">
      <tableStyleElement dxfId="2" type="firstRowStripe"/>
      <tableStyleElement dxfId="3" type="secondRowStripe"/>
    </tableStyle>
    <tableStyle count="3" pivot="0" name="Feuille 1-style 4">
      <tableStyleElement dxfId="1" type="headerRow"/>
      <tableStyleElement dxfId="2" type="firstRowStripe"/>
      <tableStyleElement dxfId="3" type="secondRowStripe"/>
    </tableStyle>
    <tableStyle count="3" pivot="0" name="Feuille 1-style 5">
      <tableStyleElement dxfId="1" type="headerRow"/>
      <tableStyleElement dxfId="2" type="firstRowStripe"/>
      <tableStyleElement dxfId="3" type="secondRowStripe"/>
    </tableStyle>
    <tableStyle count="2" pivot="0" name="Feuille 1-style 6">
      <tableStyleElement dxfId="2" type="firstRowStripe"/>
      <tableStyleElement dxfId="3" type="secondRowStripe"/>
    </tableStyle>
    <tableStyle count="3" pivot="0" name="Feuille 1-style 7">
      <tableStyleElement dxfId="1" type="headerRow"/>
      <tableStyleElement dxfId="2" type="firstRowStripe"/>
      <tableStyleElement dxfId="3" type="secondRowStripe"/>
    </tableStyle>
    <tableStyle count="3" pivot="0" name="Feuille 1-style 8">
      <tableStyleElement dxfId="1" type="headerRow"/>
      <tableStyleElement dxfId="2" type="firstRowStripe"/>
      <tableStyleElement dxfId="3" type="secondRowStripe"/>
    </tableStyle>
    <tableStyle count="3" pivot="0" name="Feuille 1-style 9">
      <tableStyleElement dxfId="1" type="headerRow"/>
      <tableStyleElement dxfId="2" type="firstRowStripe"/>
      <tableStyleElement dxfId="3" type="secondRowStripe"/>
    </tableStyle>
    <tableStyle count="2" pivot="0" name="Feuille 1-style 10">
      <tableStyleElement dxfId="2" type="firstRowStripe"/>
      <tableStyleElement dxfId="3" type="secondRowStripe"/>
    </tableStyle>
    <tableStyle count="2" pivot="0" name="Feuille 1-style 11">
      <tableStyleElement dxfId="3" type="firstRowStripe"/>
      <tableStyleElement dxfId="2" type="secondRowStripe"/>
    </tableStyle>
    <tableStyle count="3" pivot="0" name="Feuille 1-style 12">
      <tableStyleElement dxfId="1" type="headerRow"/>
      <tableStyleElement dxfId="2" type="firstRowStripe"/>
      <tableStyleElement dxfId="3" type="secondRowStripe"/>
    </tableStyle>
    <tableStyle count="2" pivot="0" name="Feuille 1-style 13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1181100</xdr:colOff>
      <xdr:row>14</xdr:row>
      <xdr:rowOff>352425</xdr:rowOff>
    </xdr:from>
    <xdr:ext cx="552450" cy="2952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1238250</xdr:colOff>
      <xdr:row>14</xdr:row>
      <xdr:rowOff>352425</xdr:rowOff>
    </xdr:from>
    <xdr:ext cx="762000" cy="3905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876300</xdr:colOff>
      <xdr:row>14</xdr:row>
      <xdr:rowOff>352425</xdr:rowOff>
    </xdr:from>
    <xdr:ext cx="685800" cy="39052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314325</xdr:colOff>
      <xdr:row>0</xdr:row>
      <xdr:rowOff>9525</xdr:rowOff>
    </xdr:from>
    <xdr:ext cx="5619750" cy="828675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G19" displayName="Guitar_en_nylon" name="Guitar_en_nylon" id="1">
  <tableColumns count="7">
    <tableColumn name="Diiférence fini para" id="1"/>
    <tableColumn name="Cas 1" id="2"/>
    <tableColumn name="Cas 2" id="3"/>
    <tableColumn name="Cas 3" id="4"/>
    <tableColumn name="Colonne 1" id="5"/>
    <tableColumn name="Colonne 2" id="6"/>
    <tableColumn name="Colonne 3" id="7"/>
  </tableColumns>
  <tableStyleInfo name="Feuille 1-style" showColumnStripes="0" showFirstColumn="1" showLastColumn="1" showRowStripes="1"/>
</table>
</file>

<file path=xl/tables/table10.xml><?xml version="1.0" encoding="utf-8"?>
<table xmlns="http://schemas.openxmlformats.org/spreadsheetml/2006/main" headerRowCount="0" ref="R85:R88" displayName="Table_4" name="Table_4" id="10">
  <tableColumns count="1">
    <tableColumn name="Column1" id="1"/>
  </tableColumns>
  <tableStyleInfo name="Feuille 1-style 10" showColumnStripes="0" showFirstColumn="1" showLastColumn="1" showRowStripes="1"/>
</table>
</file>

<file path=xl/tables/table11.xml><?xml version="1.0" encoding="utf-8"?>
<table xmlns="http://schemas.openxmlformats.org/spreadsheetml/2006/main" headerRowCount="0" ref="L94:R97" displayName="Table_5" name="Table_5" id="1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Feuille 1-style 11" showColumnStripes="0" showFirstColumn="1" showLastColumn="1" showRowStripes="1"/>
</table>
</file>

<file path=xl/tables/table12.xml><?xml version="1.0" encoding="utf-8"?>
<table xmlns="http://schemas.openxmlformats.org/spreadsheetml/2006/main" ref="A176:U216" displayName="Tableau2" name="Tableau2" id="12">
  <tableColumns count="21">
    <tableColumn name="Numéro" id="1"/>
    <tableColumn name="np corde" id="2"/>
    <tableColumn name="Colonne 1" id="3"/>
    <tableColumn name="Colonne 2" id="4"/>
    <tableColumn name="temps" id="5"/>
    <tableColumn name="tel" id="6"/>
    <tableColumn name="maths frequ" id="7"/>
    <tableColumn name="freq 2" id="8"/>
    <tableColumn name="freq 3" id="9"/>
    <tableColumn name="f4" id="10"/>
    <tableColumn name="f5" id="11"/>
    <tableColumn name="df freq" id="12"/>
    <tableColumn name="freq 2 d" id="13"/>
    <tableColumn name="freq 3 d" id="14"/>
    <tableColumn name=" f4d" id="15"/>
    <tableColumn name="f5d" id="16"/>
    <tableColumn name="ef" id="17"/>
    <tableColumn name="freq 2e" id="18"/>
    <tableColumn name="freq 3e" id="19"/>
    <tableColumn name="f4e" id="20"/>
    <tableColumn name="f5e" id="21"/>
  </tableColumns>
  <tableStyleInfo name="Feuille 1-style 12" showColumnStripes="0" showFirstColumn="1" showLastColumn="1" showRowStripes="1"/>
</table>
</file>

<file path=xl/tables/table13.xml><?xml version="1.0" encoding="utf-8"?>
<table xmlns="http://schemas.openxmlformats.org/spreadsheetml/2006/main" headerRowCount="0" ref="V177:V182" displayName="Table_6" name="Table_6" id="13">
  <tableColumns count="1">
    <tableColumn name="Column1" id="1"/>
  </tableColumns>
  <tableStyleInfo name="Feuille 1-style 13" showColumnStripes="0" showFirstColumn="1" showLastColumn="1" showRowStripes="1"/>
</table>
</file>

<file path=xl/tables/table2.xml><?xml version="1.0" encoding="utf-8"?>
<table xmlns="http://schemas.openxmlformats.org/spreadsheetml/2006/main" ref="I8:N19" displayName="En_laison" name="En_laison" id="2">
  <tableColumns count="6">
    <tableColumn name="Element fini" id="1"/>
    <tableColumn name="Cas 1" id="2"/>
    <tableColumn name="Cas 2" id="3"/>
    <tableColumn name="Cas 3" id="4"/>
    <tableColumn name="Colonne 1" id="5"/>
    <tableColumn name="Colonne 2" id="6"/>
  </tableColumns>
  <tableStyleInfo name="Feuille 1-style 2" showColumnStripes="0" showFirstColumn="1" showLastColumn="1" showRowStripes="1"/>
</table>
</file>

<file path=xl/tables/table3.xml><?xml version="1.0" encoding="utf-8"?>
<table xmlns="http://schemas.openxmlformats.org/spreadsheetml/2006/main" headerRowCount="0" ref="Q8:V18" displayName="Table_1" name="Table_1" id="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Feuille 1-style 3" showColumnStripes="0" showFirstColumn="1" showLastColumn="1" showRowStripes="1"/>
</table>
</file>

<file path=xl/tables/table4.xml><?xml version="1.0" encoding="utf-8"?>
<table xmlns="http://schemas.openxmlformats.org/spreadsheetml/2006/main" ref="A21:F32" displayName="Tableau1" name="Tableau1" id="4">
  <tableColumns count="6">
    <tableColumn name="Diiférence fini para" id="1"/>
    <tableColumn name="Cas 1" id="2"/>
    <tableColumn name="Cas 2" id="3"/>
    <tableColumn name="Cas 3" id="4"/>
    <tableColumn name="Colonne 1" id="5"/>
    <tableColumn name="Colonne 2" id="6"/>
  </tableColumns>
  <tableStyleInfo name="Feuille 1-style 4" showColumnStripes="0" showFirstColumn="1" showLastColumn="1" showRowStripes="1"/>
</table>
</file>

<file path=xl/tables/table5.xml><?xml version="1.0" encoding="utf-8"?>
<table xmlns="http://schemas.openxmlformats.org/spreadsheetml/2006/main" ref="H21:M32" displayName="Tableau3" name="Tableau3" id="5">
  <tableColumns count="6">
    <tableColumn name="Element fini" id="1"/>
    <tableColumn name="Cas 1" id="2"/>
    <tableColumn name="Cas 2" id="3"/>
    <tableColumn name="Cas 3" id="4"/>
    <tableColumn name="Colonne 1" id="5"/>
    <tableColumn name="Colonne 2" id="6"/>
  </tableColumns>
  <tableStyleInfo name="Feuille 1-style 5" showColumnStripes="0" showFirstColumn="1" showLastColumn="1" showRowStripes="1"/>
</table>
</file>

<file path=xl/tables/table6.xml><?xml version="1.0" encoding="utf-8"?>
<table xmlns="http://schemas.openxmlformats.org/spreadsheetml/2006/main" headerRowCount="0" ref="D35:D40" displayName="Table_2" name="Table_2" id="6">
  <tableColumns count="1">
    <tableColumn name="Column1" id="1"/>
  </tableColumns>
  <tableStyleInfo name="Feuille 1-style 6" showColumnStripes="0" showFirstColumn="1" showLastColumn="1" showRowStripes="1"/>
</table>
</file>

<file path=xl/tables/table7.xml><?xml version="1.0" encoding="utf-8"?>
<table xmlns="http://schemas.openxmlformats.org/spreadsheetml/2006/main" ref="A42:M82" displayName="Tableau5" name="Tableau5" id="7">
  <tableColumns count="13">
    <tableColumn name="Numéro" id="1"/>
    <tableColumn name="Tension" id="2"/>
    <tableColumn name="df time" id="3"/>
    <tableColumn name="el time " id="4"/>
    <tableColumn name="maths frequ" id="5"/>
    <tableColumn name="freq 3" id="6"/>
    <tableColumn name="freq 5" id="7"/>
    <tableColumn name="df freq" id="8"/>
    <tableColumn name="freq3d" id="9"/>
    <tableColumn name="freq 5d" id="10"/>
    <tableColumn name="el freq" id="11"/>
    <tableColumn name="fres3" id="12"/>
    <tableColumn name="freq5" id="13"/>
  </tableColumns>
  <tableStyleInfo name="Feuille 1-style 7" showColumnStripes="0" showFirstColumn="1" showLastColumn="1" showRowStripes="1"/>
</table>
</file>

<file path=xl/tables/table8.xml><?xml version="1.0" encoding="utf-8"?>
<table xmlns="http://schemas.openxmlformats.org/spreadsheetml/2006/main" ref="A85:K170" displayName="Tableau7" name="Tableau7" id="8">
  <tableColumns count="11">
    <tableColumn name="Numéro" id="1"/>
    <tableColumn name="nombre de points de temps" id="2"/>
    <tableColumn name="temps =  number points * time diif" id="3"/>
    <tableColumn name="précision : time differential" id="4"/>
    <tableColumn name="df time" id="5"/>
    <tableColumn name="el time " id="6"/>
    <tableColumn name="maths frequ" id="7"/>
    <tableColumn name="freq 2" id="8"/>
    <tableColumn name="Colonne 1" id="9"/>
    <tableColumn name="df freq" id="10"/>
    <tableColumn name="freq 2 df" id="11"/>
  </tableColumns>
  <tableStyleInfo name="Feuille 1-style 8" showColumnStripes="0" showFirstColumn="1" showLastColumn="1" showRowStripes="1"/>
</table>
</file>

<file path=xl/tables/table9.xml><?xml version="1.0" encoding="utf-8"?>
<table xmlns="http://schemas.openxmlformats.org/spreadsheetml/2006/main" headerRowCount="0" ref="L85:N85" displayName="Table_3" name="Table_3" id="9">
  <tableColumns count="3">
    <tableColumn name="Column1" id="1"/>
    <tableColumn name="Column2" id="2"/>
    <tableColumn name="Column3" id="3"/>
  </tableColumns>
  <tableStyleInfo name="Feuille 1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6.xml"/><Relationship Id="rId22" Type="http://schemas.openxmlformats.org/officeDocument/2006/relationships/table" Target="../tables/table8.xml"/><Relationship Id="rId21" Type="http://schemas.openxmlformats.org/officeDocument/2006/relationships/table" Target="../tables/table7.xml"/><Relationship Id="rId24" Type="http://schemas.openxmlformats.org/officeDocument/2006/relationships/table" Target="../tables/table10.xml"/><Relationship Id="rId23" Type="http://schemas.openxmlformats.org/officeDocument/2006/relationships/table" Target="../tables/table9.xml"/><Relationship Id="rId1" Type="http://schemas.openxmlformats.org/officeDocument/2006/relationships/drawing" Target="../drawings/drawing1.xml"/><Relationship Id="rId15" Type="http://schemas.openxmlformats.org/officeDocument/2006/relationships/table" Target="../tables/table1.xml"/><Relationship Id="rId26" Type="http://schemas.openxmlformats.org/officeDocument/2006/relationships/table" Target="../tables/table12.xml"/><Relationship Id="rId25" Type="http://schemas.openxmlformats.org/officeDocument/2006/relationships/table" Target="../tables/table11.xml"/><Relationship Id="rId17" Type="http://schemas.openxmlformats.org/officeDocument/2006/relationships/table" Target="../tables/table3.xml"/><Relationship Id="rId16" Type="http://schemas.openxmlformats.org/officeDocument/2006/relationships/table" Target="../tables/table2.xml"/><Relationship Id="rId27" Type="http://schemas.openxmlformats.org/officeDocument/2006/relationships/table" Target="../tables/table13.xml"/><Relationship Id="rId19" Type="http://schemas.openxmlformats.org/officeDocument/2006/relationships/table" Target="../tables/table5.xml"/><Relationship Id="rId18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6.25"/>
    <col customWidth="1" min="3" max="3" width="13.0"/>
    <col customWidth="1" min="4" max="4" width="11.5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2"/>
    </row>
    <row r="3">
      <c r="A3" s="2"/>
    </row>
    <row r="4">
      <c r="A4" s="2"/>
    </row>
    <row r="5">
      <c r="A5" s="2"/>
    </row>
    <row r="6">
      <c r="A6" s="3" t="s">
        <v>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5"/>
    </row>
    <row r="7">
      <c r="A7" s="6"/>
      <c r="B7" s="7" t="s">
        <v>1</v>
      </c>
      <c r="C7" s="7" t="s">
        <v>2</v>
      </c>
      <c r="L7" s="8" t="s">
        <v>3</v>
      </c>
      <c r="V7" s="9"/>
    </row>
    <row r="8">
      <c r="A8" s="10" t="s">
        <v>4</v>
      </c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2" t="s">
        <v>10</v>
      </c>
      <c r="I8" s="13" t="s">
        <v>11</v>
      </c>
      <c r="J8" s="11" t="s">
        <v>5</v>
      </c>
      <c r="K8" s="11" t="s">
        <v>6</v>
      </c>
      <c r="L8" s="11" t="s">
        <v>7</v>
      </c>
      <c r="M8" s="11" t="s">
        <v>8</v>
      </c>
      <c r="N8" s="12" t="s">
        <v>9</v>
      </c>
      <c r="P8" s="7" t="s">
        <v>12</v>
      </c>
      <c r="Q8" s="14">
        <v>3.0</v>
      </c>
      <c r="R8" s="15">
        <f t="shared" ref="R8:U8" si="1">Q8+30</f>
        <v>33</v>
      </c>
      <c r="S8" s="15">
        <f t="shared" si="1"/>
        <v>63</v>
      </c>
      <c r="T8" s="15">
        <f t="shared" si="1"/>
        <v>93</v>
      </c>
      <c r="U8" s="15">
        <f t="shared" si="1"/>
        <v>123</v>
      </c>
      <c r="V8" s="16">
        <v>53.0</v>
      </c>
    </row>
    <row r="9">
      <c r="A9" s="17" t="s">
        <v>13</v>
      </c>
      <c r="B9" s="18">
        <f t="shared" ref="B9:G9" si="2">42.86</f>
        <v>42.86</v>
      </c>
      <c r="C9" s="18">
        <f t="shared" si="2"/>
        <v>42.86</v>
      </c>
      <c r="D9" s="18">
        <f t="shared" si="2"/>
        <v>42.86</v>
      </c>
      <c r="E9" s="18">
        <f t="shared" si="2"/>
        <v>42.86</v>
      </c>
      <c r="F9" s="18">
        <f t="shared" si="2"/>
        <v>42.86</v>
      </c>
      <c r="G9" s="19">
        <f t="shared" si="2"/>
        <v>42.86</v>
      </c>
      <c r="I9" s="20" t="s">
        <v>13</v>
      </c>
      <c r="J9" s="18">
        <f t="shared" ref="J9:N9" si="3">42.86</f>
        <v>42.86</v>
      </c>
      <c r="K9" s="18">
        <f t="shared" si="3"/>
        <v>42.86</v>
      </c>
      <c r="L9" s="18">
        <f t="shared" si="3"/>
        <v>42.86</v>
      </c>
      <c r="M9" s="18">
        <f t="shared" si="3"/>
        <v>42.86</v>
      </c>
      <c r="N9" s="19">
        <f t="shared" si="3"/>
        <v>42.86</v>
      </c>
      <c r="P9" s="21" t="s">
        <v>14</v>
      </c>
      <c r="Q9" s="8">
        <v>326.0</v>
      </c>
      <c r="R9" s="8">
        <v>245.0</v>
      </c>
      <c r="S9" s="8">
        <v>242.0</v>
      </c>
      <c r="T9" s="8">
        <v>242.0</v>
      </c>
      <c r="U9" s="8" t="s">
        <v>15</v>
      </c>
      <c r="V9" s="22"/>
    </row>
    <row r="10">
      <c r="A10" s="23" t="s">
        <v>16</v>
      </c>
      <c r="B10" s="24">
        <v>0.655</v>
      </c>
      <c r="C10" s="24">
        <v>0.655</v>
      </c>
      <c r="D10" s="24">
        <v>0.655</v>
      </c>
      <c r="E10" s="24">
        <v>0.655</v>
      </c>
      <c r="F10" s="24">
        <v>0.655</v>
      </c>
      <c r="G10" s="25">
        <v>0.655</v>
      </c>
      <c r="I10" s="26" t="s">
        <v>16</v>
      </c>
      <c r="J10" s="24">
        <v>0.655</v>
      </c>
      <c r="K10" s="24">
        <v>0.655</v>
      </c>
      <c r="L10" s="24">
        <v>0.655</v>
      </c>
      <c r="M10" s="24">
        <v>0.655</v>
      </c>
      <c r="N10" s="25">
        <v>0.655</v>
      </c>
      <c r="P10" s="21" t="s">
        <v>17</v>
      </c>
      <c r="S10" s="8">
        <v>485.0</v>
      </c>
      <c r="T10" s="8">
        <v>485.0</v>
      </c>
      <c r="U10" s="27"/>
      <c r="V10" s="22"/>
    </row>
    <row r="11">
      <c r="A11" s="28" t="s">
        <v>18</v>
      </c>
      <c r="B11" s="18">
        <v>3.0</v>
      </c>
      <c r="C11" s="29">
        <f t="shared" ref="C11:F11" si="4">B11+30</f>
        <v>33</v>
      </c>
      <c r="D11" s="29">
        <f t="shared" si="4"/>
        <v>63</v>
      </c>
      <c r="E11" s="29">
        <f t="shared" si="4"/>
        <v>93</v>
      </c>
      <c r="F11" s="29">
        <f t="shared" si="4"/>
        <v>123</v>
      </c>
      <c r="G11" s="30">
        <v>53.0</v>
      </c>
      <c r="I11" s="20" t="s">
        <v>18</v>
      </c>
      <c r="J11" s="31">
        <v>3.0</v>
      </c>
      <c r="K11" s="32">
        <f t="shared" ref="K11:N11" si="5">J11+30</f>
        <v>33</v>
      </c>
      <c r="L11" s="32">
        <f t="shared" si="5"/>
        <v>63</v>
      </c>
      <c r="M11" s="32">
        <f t="shared" si="5"/>
        <v>93</v>
      </c>
      <c r="N11" s="33">
        <f t="shared" si="5"/>
        <v>123</v>
      </c>
      <c r="P11" s="21" t="s">
        <v>19</v>
      </c>
      <c r="R11" s="8">
        <v>742.0</v>
      </c>
      <c r="S11" s="8">
        <v>730.0</v>
      </c>
      <c r="T11" s="8">
        <v>730.0</v>
      </c>
      <c r="U11" s="27"/>
      <c r="V11" s="22"/>
    </row>
    <row r="12">
      <c r="A12" s="23" t="s">
        <v>20</v>
      </c>
      <c r="B12" s="24">
        <f t="shared" ref="B12:G12" si="6"> 2*10^(-5)</f>
        <v>0.00002</v>
      </c>
      <c r="C12" s="24">
        <f t="shared" si="6"/>
        <v>0.00002</v>
      </c>
      <c r="D12" s="24">
        <f t="shared" si="6"/>
        <v>0.00002</v>
      </c>
      <c r="E12" s="24">
        <f t="shared" si="6"/>
        <v>0.00002</v>
      </c>
      <c r="F12" s="24">
        <f t="shared" si="6"/>
        <v>0.00002</v>
      </c>
      <c r="G12" s="25">
        <f t="shared" si="6"/>
        <v>0.00002</v>
      </c>
      <c r="I12" s="26" t="s">
        <v>20</v>
      </c>
      <c r="J12" s="24">
        <f t="shared" ref="J12:K12" si="7"> 2*10^(-5)</f>
        <v>0.00002</v>
      </c>
      <c r="K12" s="24">
        <f t="shared" si="7"/>
        <v>0.00002</v>
      </c>
      <c r="L12" s="34">
        <f t="shared" ref="L12:N12" si="8"> 1*10^(-5)</f>
        <v>0.00001</v>
      </c>
      <c r="M12" s="24">
        <f t="shared" si="8"/>
        <v>0.00001</v>
      </c>
      <c r="N12" s="25">
        <f t="shared" si="8"/>
        <v>0.00001</v>
      </c>
      <c r="P12" s="7" t="s">
        <v>21</v>
      </c>
      <c r="S12" s="27"/>
      <c r="T12" s="27"/>
      <c r="U12" s="27"/>
      <c r="V12" s="22"/>
    </row>
    <row r="13">
      <c r="A13" s="17" t="s">
        <v>22</v>
      </c>
      <c r="B13" s="29">
        <f t="shared" ref="B13:G13" si="9">B14/B12</f>
        <v>350000</v>
      </c>
      <c r="C13" s="35">
        <f t="shared" si="9"/>
        <v>350000</v>
      </c>
      <c r="D13" s="35">
        <f t="shared" si="9"/>
        <v>350000</v>
      </c>
      <c r="E13" s="35">
        <f t="shared" si="9"/>
        <v>350000</v>
      </c>
      <c r="F13" s="35">
        <f t="shared" si="9"/>
        <v>350000</v>
      </c>
      <c r="G13" s="36">
        <f t="shared" si="9"/>
        <v>350000</v>
      </c>
      <c r="I13" s="20" t="s">
        <v>22</v>
      </c>
      <c r="J13" s="29">
        <f t="shared" ref="J13:N13" si="10">J14/J12</f>
        <v>50000</v>
      </c>
      <c r="K13" s="35">
        <f t="shared" si="10"/>
        <v>50000</v>
      </c>
      <c r="L13" s="35">
        <f t="shared" si="10"/>
        <v>100000</v>
      </c>
      <c r="M13" s="35">
        <f t="shared" si="10"/>
        <v>100000</v>
      </c>
      <c r="N13" s="36">
        <f t="shared" si="10"/>
        <v>100000</v>
      </c>
      <c r="P13" s="7" t="s">
        <v>23</v>
      </c>
      <c r="R13" s="8">
        <v>1230.0</v>
      </c>
      <c r="S13" s="37">
        <v>1219.0</v>
      </c>
      <c r="T13" s="8">
        <v>1217.0</v>
      </c>
      <c r="U13" s="8" t="s">
        <v>15</v>
      </c>
      <c r="V13" s="22"/>
    </row>
    <row r="14">
      <c r="A14" s="23" t="s">
        <v>24</v>
      </c>
      <c r="B14" s="24">
        <v>7.0</v>
      </c>
      <c r="C14" s="24">
        <v>7.0</v>
      </c>
      <c r="D14" s="24">
        <v>7.0</v>
      </c>
      <c r="E14" s="24">
        <v>7.0</v>
      </c>
      <c r="F14" s="24">
        <v>7.0</v>
      </c>
      <c r="G14" s="25">
        <v>7.0</v>
      </c>
      <c r="I14" s="26" t="s">
        <v>24</v>
      </c>
      <c r="J14" s="24">
        <v>1.0</v>
      </c>
      <c r="K14" s="24">
        <v>1.0</v>
      </c>
      <c r="L14" s="24">
        <v>1.0</v>
      </c>
      <c r="M14" s="24">
        <v>1.0</v>
      </c>
      <c r="N14" s="25">
        <v>1.0</v>
      </c>
      <c r="P14" s="7" t="s">
        <v>14</v>
      </c>
      <c r="Q14" s="8">
        <v>266.0</v>
      </c>
      <c r="R14" s="8">
        <v>241.0</v>
      </c>
      <c r="S14" s="37">
        <v>239.0</v>
      </c>
      <c r="T14" s="8">
        <v>239.0</v>
      </c>
      <c r="U14" s="27"/>
      <c r="V14" s="22"/>
    </row>
    <row r="15">
      <c r="A15" s="17" t="s">
        <v>25</v>
      </c>
      <c r="B15" s="18">
        <v>3.0E-4</v>
      </c>
      <c r="C15" s="18">
        <v>3.0E-4</v>
      </c>
      <c r="D15" s="18">
        <v>3.0E-4</v>
      </c>
      <c r="E15" s="18">
        <v>3.0E-4</v>
      </c>
      <c r="F15" s="18">
        <v>3.0E-4</v>
      </c>
      <c r="G15" s="19">
        <v>3.0E-4</v>
      </c>
      <c r="I15" s="20" t="s">
        <v>25</v>
      </c>
      <c r="J15" s="18">
        <v>3.0E-4</v>
      </c>
      <c r="K15" s="18">
        <v>3.0E-4</v>
      </c>
      <c r="L15" s="18">
        <v>3.0E-4</v>
      </c>
      <c r="M15" s="18">
        <v>3.0E-4</v>
      </c>
      <c r="N15" s="19">
        <v>3.0E-4</v>
      </c>
      <c r="P15" s="7" t="s">
        <v>17</v>
      </c>
      <c r="Q15" s="38"/>
      <c r="S15" s="39"/>
      <c r="T15" s="27"/>
      <c r="U15" s="27"/>
      <c r="V15" s="22"/>
    </row>
    <row r="16">
      <c r="A16" s="23" t="s">
        <v>26</v>
      </c>
      <c r="B16" s="24"/>
      <c r="E16" s="40"/>
      <c r="F16" s="40"/>
      <c r="G16" s="41"/>
      <c r="I16" s="26" t="s">
        <v>26</v>
      </c>
      <c r="J16" s="42" t="s">
        <v>27</v>
      </c>
      <c r="K16" s="43" t="s">
        <v>28</v>
      </c>
      <c r="L16" s="43" t="s">
        <v>29</v>
      </c>
      <c r="M16" s="43" t="s">
        <v>30</v>
      </c>
      <c r="N16" s="41"/>
      <c r="P16" s="21" t="s">
        <v>19</v>
      </c>
      <c r="Q16" s="38"/>
      <c r="R16" s="8">
        <v>724.0</v>
      </c>
      <c r="S16" s="37">
        <v>724.0</v>
      </c>
      <c r="T16" s="8">
        <v>724.0</v>
      </c>
      <c r="U16" s="27"/>
      <c r="V16" s="22"/>
    </row>
    <row r="17">
      <c r="A17" s="44" t="s">
        <v>31</v>
      </c>
      <c r="B17" s="31">
        <v>326.0</v>
      </c>
      <c r="C17" s="45" t="s">
        <v>32</v>
      </c>
      <c r="D17" s="45" t="s">
        <v>33</v>
      </c>
      <c r="E17" s="45" t="s">
        <v>34</v>
      </c>
      <c r="F17" s="45" t="s">
        <v>3</v>
      </c>
      <c r="G17" s="46" t="s">
        <v>35</v>
      </c>
      <c r="I17" s="20" t="s">
        <v>31</v>
      </c>
      <c r="J17" s="31">
        <v>266.0</v>
      </c>
      <c r="K17" s="45" t="s">
        <v>36</v>
      </c>
      <c r="L17" s="47" t="s">
        <v>37</v>
      </c>
      <c r="M17" s="45" t="s">
        <v>38</v>
      </c>
      <c r="N17" s="46" t="s">
        <v>39</v>
      </c>
      <c r="P17" s="7" t="s">
        <v>21</v>
      </c>
      <c r="Q17" s="38"/>
      <c r="S17" s="39"/>
      <c r="T17" s="27"/>
      <c r="U17" s="27"/>
      <c r="V17" s="22"/>
    </row>
    <row r="18">
      <c r="A18" s="48" t="s">
        <v>40</v>
      </c>
      <c r="B18" s="49"/>
      <c r="C18" s="40"/>
      <c r="D18" s="40"/>
      <c r="E18" s="40"/>
      <c r="F18" s="40"/>
      <c r="G18" s="41"/>
      <c r="I18" s="50" t="s">
        <v>40</v>
      </c>
      <c r="J18" s="49"/>
      <c r="K18" s="40"/>
      <c r="L18" s="40"/>
      <c r="M18" s="40"/>
      <c r="N18" s="41"/>
      <c r="P18" s="7" t="s">
        <v>23</v>
      </c>
      <c r="Q18" s="38"/>
      <c r="R18" s="8">
        <v>1218.0</v>
      </c>
      <c r="S18" s="37">
        <v>1208.0</v>
      </c>
      <c r="T18" s="8">
        <v>1202.0</v>
      </c>
      <c r="U18" s="27"/>
      <c r="V18" s="22"/>
    </row>
    <row r="19">
      <c r="A19" s="51"/>
      <c r="B19" s="52">
        <f t="shared" ref="B19:G19" si="11">1150*(0.00069/2)^2*PI()</f>
        <v>0.0004300172754</v>
      </c>
      <c r="C19" s="52">
        <f t="shared" si="11"/>
        <v>0.0004300172754</v>
      </c>
      <c r="D19" s="52">
        <f t="shared" si="11"/>
        <v>0.0004300172754</v>
      </c>
      <c r="E19" s="52">
        <f t="shared" si="11"/>
        <v>0.0004300172754</v>
      </c>
      <c r="F19" s="52">
        <f t="shared" si="11"/>
        <v>0.0004300172754</v>
      </c>
      <c r="G19" s="53">
        <f t="shared" si="11"/>
        <v>0.0004300172754</v>
      </c>
      <c r="H19" s="54"/>
      <c r="I19" s="55"/>
      <c r="J19" s="52">
        <f t="shared" ref="J19:N19" si="12">1150*(0.00069/2)^2*PI()</f>
        <v>0.0004300172754</v>
      </c>
      <c r="K19" s="52">
        <f t="shared" si="12"/>
        <v>0.0004300172754</v>
      </c>
      <c r="L19" s="52">
        <f t="shared" si="12"/>
        <v>0.0004300172754</v>
      </c>
      <c r="M19" s="52">
        <f t="shared" si="12"/>
        <v>0.0004300172754</v>
      </c>
      <c r="N19" s="53">
        <f t="shared" si="12"/>
        <v>0.0004300172754</v>
      </c>
      <c r="O19" s="54"/>
      <c r="P19" s="54"/>
      <c r="Q19" s="54"/>
      <c r="R19" s="54"/>
      <c r="S19" s="54"/>
      <c r="T19" s="54"/>
      <c r="U19" s="54"/>
      <c r="V19" s="56"/>
    </row>
    <row r="20">
      <c r="A20" s="57"/>
    </row>
    <row r="21">
      <c r="A21" s="58" t="s">
        <v>4</v>
      </c>
      <c r="B21" s="59" t="s">
        <v>5</v>
      </c>
      <c r="C21" s="59" t="s">
        <v>6</v>
      </c>
      <c r="D21" s="59" t="s">
        <v>7</v>
      </c>
      <c r="E21" s="59" t="s">
        <v>8</v>
      </c>
      <c r="F21" s="60" t="s">
        <v>9</v>
      </c>
      <c r="H21" s="58" t="s">
        <v>11</v>
      </c>
      <c r="I21" s="59" t="s">
        <v>5</v>
      </c>
      <c r="J21" s="59" t="s">
        <v>6</v>
      </c>
      <c r="K21" s="59" t="s">
        <v>7</v>
      </c>
      <c r="L21" s="59" t="s">
        <v>8</v>
      </c>
      <c r="M21" s="60" t="s">
        <v>9</v>
      </c>
    </row>
    <row r="22">
      <c r="A22" s="61" t="s">
        <v>13</v>
      </c>
      <c r="B22" s="18">
        <f t="shared" ref="B22:F22" si="13">42.86</f>
        <v>42.86</v>
      </c>
      <c r="C22" s="18">
        <f t="shared" si="13"/>
        <v>42.86</v>
      </c>
      <c r="D22" s="18">
        <f t="shared" si="13"/>
        <v>42.86</v>
      </c>
      <c r="E22" s="18">
        <f t="shared" si="13"/>
        <v>42.86</v>
      </c>
      <c r="F22" s="19">
        <f t="shared" si="13"/>
        <v>42.86</v>
      </c>
      <c r="H22" s="61" t="s">
        <v>13</v>
      </c>
      <c r="I22" s="18">
        <f t="shared" ref="I22:M22" si="14">42.86</f>
        <v>42.86</v>
      </c>
      <c r="J22" s="18">
        <f t="shared" si="14"/>
        <v>42.86</v>
      </c>
      <c r="K22" s="18">
        <f t="shared" si="14"/>
        <v>42.86</v>
      </c>
      <c r="L22" s="18">
        <f t="shared" si="14"/>
        <v>42.86</v>
      </c>
      <c r="M22" s="19">
        <f t="shared" si="14"/>
        <v>42.86</v>
      </c>
    </row>
    <row r="23">
      <c r="A23" s="62" t="s">
        <v>16</v>
      </c>
      <c r="B23" s="24">
        <v>0.7</v>
      </c>
      <c r="C23" s="24">
        <f t="shared" ref="C23:F23" si="15">B23-0.1</f>
        <v>0.6</v>
      </c>
      <c r="D23" s="24">
        <f t="shared" si="15"/>
        <v>0.5</v>
      </c>
      <c r="E23" s="24">
        <f t="shared" si="15"/>
        <v>0.4</v>
      </c>
      <c r="F23" s="25">
        <f t="shared" si="15"/>
        <v>0.3</v>
      </c>
      <c r="H23" s="63" t="s">
        <v>16</v>
      </c>
      <c r="I23" s="24">
        <v>0.7</v>
      </c>
      <c r="J23" s="24">
        <f t="shared" ref="J23:M23" si="16">I23-0.1</f>
        <v>0.6</v>
      </c>
      <c r="K23" s="24">
        <f t="shared" si="16"/>
        <v>0.5</v>
      </c>
      <c r="L23" s="24">
        <f t="shared" si="16"/>
        <v>0.4</v>
      </c>
      <c r="M23" s="25">
        <f t="shared" si="16"/>
        <v>0.3</v>
      </c>
    </row>
    <row r="24">
      <c r="A24" s="61" t="s">
        <v>18</v>
      </c>
      <c r="B24" s="18">
        <v>80.0</v>
      </c>
      <c r="C24" s="18">
        <v>80.0</v>
      </c>
      <c r="D24" s="18">
        <v>80.0</v>
      </c>
      <c r="E24" s="18">
        <v>80.0</v>
      </c>
      <c r="F24" s="19">
        <v>80.0</v>
      </c>
      <c r="H24" s="61" t="s">
        <v>18</v>
      </c>
      <c r="I24" s="18">
        <v>80.0</v>
      </c>
      <c r="J24" s="18">
        <v>80.0</v>
      </c>
      <c r="K24" s="18">
        <v>80.0</v>
      </c>
      <c r="L24" s="18">
        <v>80.0</v>
      </c>
      <c r="M24" s="19">
        <v>80.0</v>
      </c>
    </row>
    <row r="25">
      <c r="A25" s="63" t="s">
        <v>20</v>
      </c>
      <c r="B25" s="24">
        <f t="shared" ref="B25:F25" si="17"> 1*10^(-5)</f>
        <v>0.00001</v>
      </c>
      <c r="C25" s="24">
        <f t="shared" si="17"/>
        <v>0.00001</v>
      </c>
      <c r="D25" s="24">
        <f t="shared" si="17"/>
        <v>0.00001</v>
      </c>
      <c r="E25" s="24">
        <f t="shared" si="17"/>
        <v>0.00001</v>
      </c>
      <c r="F25" s="25">
        <f t="shared" si="17"/>
        <v>0.00001</v>
      </c>
      <c r="H25" s="63" t="s">
        <v>20</v>
      </c>
      <c r="I25" s="24">
        <f t="shared" ref="I25:M25" si="18"> 1*10^(-5)</f>
        <v>0.00001</v>
      </c>
      <c r="J25" s="24">
        <f t="shared" si="18"/>
        <v>0.00001</v>
      </c>
      <c r="K25" s="24">
        <f t="shared" si="18"/>
        <v>0.00001</v>
      </c>
      <c r="L25" s="24">
        <f t="shared" si="18"/>
        <v>0.00001</v>
      </c>
      <c r="M25" s="25">
        <f t="shared" si="18"/>
        <v>0.00001</v>
      </c>
    </row>
    <row r="26">
      <c r="A26" s="61" t="s">
        <v>22</v>
      </c>
      <c r="B26" s="29">
        <f t="shared" ref="B26:F26" si="19">B27/B25</f>
        <v>100000</v>
      </c>
      <c r="C26" s="35">
        <f t="shared" si="19"/>
        <v>100000</v>
      </c>
      <c r="D26" s="35">
        <f t="shared" si="19"/>
        <v>100000</v>
      </c>
      <c r="E26" s="35">
        <f t="shared" si="19"/>
        <v>100000</v>
      </c>
      <c r="F26" s="36">
        <f t="shared" si="19"/>
        <v>100000</v>
      </c>
      <c r="H26" s="61" t="s">
        <v>22</v>
      </c>
      <c r="I26" s="29">
        <f t="shared" ref="I26:M26" si="20">I27/I25</f>
        <v>100000</v>
      </c>
      <c r="J26" s="35">
        <f t="shared" si="20"/>
        <v>100000</v>
      </c>
      <c r="K26" s="35">
        <f t="shared" si="20"/>
        <v>100000</v>
      </c>
      <c r="L26" s="35">
        <f t="shared" si="20"/>
        <v>100000</v>
      </c>
      <c r="M26" s="36">
        <f t="shared" si="20"/>
        <v>100000</v>
      </c>
    </row>
    <row r="27">
      <c r="A27" s="63" t="s">
        <v>24</v>
      </c>
      <c r="B27" s="24">
        <v>1.0</v>
      </c>
      <c r="C27" s="24">
        <v>1.0</v>
      </c>
      <c r="D27" s="24">
        <v>1.0</v>
      </c>
      <c r="E27" s="24">
        <v>1.0</v>
      </c>
      <c r="F27" s="25">
        <v>1.0</v>
      </c>
      <c r="H27" s="63" t="s">
        <v>24</v>
      </c>
      <c r="I27" s="24">
        <v>1.0</v>
      </c>
      <c r="J27" s="24">
        <v>1.0</v>
      </c>
      <c r="K27" s="24">
        <v>1.0</v>
      </c>
      <c r="L27" s="24">
        <v>1.0</v>
      </c>
      <c r="M27" s="25">
        <v>1.0</v>
      </c>
    </row>
    <row r="28">
      <c r="A28" s="61" t="s">
        <v>25</v>
      </c>
      <c r="B28" s="18">
        <v>3.0E-4</v>
      </c>
      <c r="C28" s="18">
        <v>3.0E-4</v>
      </c>
      <c r="D28" s="18">
        <v>3.0E-4</v>
      </c>
      <c r="E28" s="18">
        <v>3.0E-4</v>
      </c>
      <c r="F28" s="19">
        <v>3.0E-4</v>
      </c>
      <c r="H28" s="61" t="s">
        <v>25</v>
      </c>
      <c r="I28" s="18">
        <v>3.0E-4</v>
      </c>
      <c r="J28" s="18">
        <v>3.0E-4</v>
      </c>
      <c r="K28" s="18">
        <v>3.0E-4</v>
      </c>
      <c r="L28" s="18">
        <v>3.0E-4</v>
      </c>
      <c r="M28" s="19">
        <v>3.0E-4</v>
      </c>
    </row>
    <row r="29">
      <c r="A29" s="63" t="s">
        <v>26</v>
      </c>
      <c r="B29" s="24">
        <v>91.0</v>
      </c>
      <c r="C29" s="42">
        <v>111.0</v>
      </c>
      <c r="D29" s="42">
        <v>104.0</v>
      </c>
      <c r="E29" s="43">
        <v>113.0</v>
      </c>
      <c r="F29" s="64">
        <v>104.0</v>
      </c>
      <c r="H29" s="63" t="s">
        <v>26</v>
      </c>
      <c r="I29" s="24">
        <v>157.0</v>
      </c>
      <c r="J29" s="42">
        <v>149.0</v>
      </c>
      <c r="K29" s="42">
        <v>156.0</v>
      </c>
      <c r="L29" s="43" t="s">
        <v>3</v>
      </c>
      <c r="M29" s="64" t="s">
        <v>3</v>
      </c>
    </row>
    <row r="30">
      <c r="A30" s="61" t="s">
        <v>41</v>
      </c>
      <c r="B30" s="29"/>
      <c r="F30" s="65"/>
      <c r="H30" s="61" t="s">
        <v>41</v>
      </c>
      <c r="I30" s="18"/>
      <c r="L30" s="66"/>
      <c r="M30" s="65"/>
    </row>
    <row r="31">
      <c r="A31" s="67" t="s">
        <v>31</v>
      </c>
      <c r="B31" s="49"/>
      <c r="C31" s="40"/>
      <c r="D31" s="40"/>
      <c r="E31" s="40"/>
      <c r="F31" s="41"/>
      <c r="H31" s="67" t="s">
        <v>31</v>
      </c>
      <c r="I31" s="49"/>
      <c r="J31" s="40"/>
      <c r="K31" s="40"/>
      <c r="L31" s="40"/>
      <c r="M31" s="41"/>
    </row>
    <row r="32">
      <c r="A32" s="68" t="s">
        <v>40</v>
      </c>
      <c r="B32" s="69"/>
      <c r="C32" s="70"/>
      <c r="D32" s="70"/>
      <c r="E32" s="70"/>
      <c r="F32" s="71"/>
      <c r="H32" s="68" t="s">
        <v>40</v>
      </c>
      <c r="I32" s="69"/>
      <c r="J32" s="70"/>
      <c r="K32" s="70"/>
      <c r="L32" s="70"/>
      <c r="M32" s="71"/>
    </row>
    <row r="33">
      <c r="A33" s="57"/>
    </row>
    <row r="34">
      <c r="A34" s="2"/>
      <c r="C34" s="72" t="s">
        <v>42</v>
      </c>
      <c r="D34" s="72">
        <v>0.655</v>
      </c>
    </row>
    <row r="35">
      <c r="A35" s="2"/>
      <c r="C35" s="73"/>
      <c r="D35" s="74">
        <v>80.0</v>
      </c>
    </row>
    <row r="36">
      <c r="A36" s="2"/>
      <c r="C36" s="73"/>
      <c r="D36" s="74">
        <f> 1*10^(-5)</f>
        <v>0.00001</v>
      </c>
    </row>
    <row r="37">
      <c r="A37" s="2"/>
      <c r="C37" s="73"/>
      <c r="D37" s="73">
        <f>D38/D36</f>
        <v>100000</v>
      </c>
    </row>
    <row r="38">
      <c r="A38" s="2"/>
      <c r="C38" s="73"/>
      <c r="D38" s="74">
        <v>1.0</v>
      </c>
    </row>
    <row r="39">
      <c r="A39" s="2"/>
      <c r="C39" s="73"/>
      <c r="D39" s="74">
        <v>3.0E-4</v>
      </c>
    </row>
    <row r="40">
      <c r="A40" s="2"/>
      <c r="C40" s="73"/>
      <c r="D40" s="75">
        <f>1150*(0.00069/2)^2*PI()</f>
        <v>0.0004300172754</v>
      </c>
    </row>
    <row r="41">
      <c r="A41" s="2"/>
    </row>
    <row r="42">
      <c r="A42" s="58" t="s">
        <v>43</v>
      </c>
      <c r="B42" s="76" t="s">
        <v>13</v>
      </c>
      <c r="C42" s="77" t="s">
        <v>44</v>
      </c>
      <c r="D42" s="77" t="s">
        <v>45</v>
      </c>
      <c r="E42" s="78" t="s">
        <v>46</v>
      </c>
      <c r="F42" s="78" t="s">
        <v>47</v>
      </c>
      <c r="G42" s="78" t="s">
        <v>48</v>
      </c>
      <c r="H42" s="78" t="s">
        <v>49</v>
      </c>
      <c r="I42" s="78" t="s">
        <v>50</v>
      </c>
      <c r="J42" s="78" t="s">
        <v>51</v>
      </c>
      <c r="K42" s="78" t="s">
        <v>52</v>
      </c>
      <c r="L42" s="78" t="s">
        <v>53</v>
      </c>
      <c r="M42" s="79" t="s">
        <v>54</v>
      </c>
    </row>
    <row r="43">
      <c r="A43" s="61">
        <v>0.0</v>
      </c>
      <c r="B43" s="29">
        <f t="shared" ref="B43:B82" si="21">42+0.5*A43</f>
        <v>42</v>
      </c>
      <c r="C43" s="47">
        <v>104.0</v>
      </c>
      <c r="D43" s="47">
        <v>152.0</v>
      </c>
      <c r="E43" s="66">
        <f t="shared" ref="E43:E82" si="22">1/(2*D$34) * SQRT(B43/D$40)</f>
        <v>238.5670157</v>
      </c>
      <c r="F43" s="66">
        <f t="shared" ref="F43:F82" si="23">E43*3</f>
        <v>715.7010472</v>
      </c>
      <c r="G43" s="66">
        <f t="shared" ref="G43:G82" si="24">E43*5</f>
        <v>1192.835079</v>
      </c>
      <c r="H43" s="66"/>
      <c r="I43" s="66"/>
      <c r="J43" s="66"/>
      <c r="K43" s="66"/>
      <c r="L43" s="66"/>
      <c r="M43" s="65"/>
    </row>
    <row r="44">
      <c r="A44" s="63">
        <f t="shared" ref="A44:A82" si="25">A43+1</f>
        <v>1</v>
      </c>
      <c r="B44" s="80">
        <f t="shared" si="21"/>
        <v>42.5</v>
      </c>
      <c r="C44" s="42">
        <v>98.0</v>
      </c>
      <c r="D44" s="42">
        <v>181.0</v>
      </c>
      <c r="E44" s="40">
        <f t="shared" si="22"/>
        <v>239.9828561</v>
      </c>
      <c r="F44" s="40">
        <f t="shared" si="23"/>
        <v>719.9485684</v>
      </c>
      <c r="G44" s="40">
        <f t="shared" si="24"/>
        <v>1199.914281</v>
      </c>
      <c r="H44" s="40"/>
      <c r="I44" s="40"/>
      <c r="J44" s="40"/>
      <c r="K44" s="40"/>
      <c r="L44" s="40"/>
      <c r="M44" s="41"/>
    </row>
    <row r="45">
      <c r="A45" s="61">
        <f t="shared" si="25"/>
        <v>2</v>
      </c>
      <c r="B45" s="29">
        <f t="shared" si="21"/>
        <v>43</v>
      </c>
      <c r="C45" s="47">
        <v>132.0</v>
      </c>
      <c r="D45" s="47">
        <v>186.0</v>
      </c>
      <c r="E45" s="66">
        <f t="shared" si="22"/>
        <v>241.3903923</v>
      </c>
      <c r="F45" s="66">
        <f t="shared" si="23"/>
        <v>724.1711769</v>
      </c>
      <c r="G45" s="66">
        <f t="shared" si="24"/>
        <v>1206.951962</v>
      </c>
      <c r="H45" s="66"/>
      <c r="I45" s="66"/>
      <c r="J45" s="66"/>
      <c r="K45" s="66"/>
      <c r="L45" s="66"/>
      <c r="M45" s="65"/>
    </row>
    <row r="46">
      <c r="A46" s="63">
        <f t="shared" si="25"/>
        <v>3</v>
      </c>
      <c r="B46" s="80">
        <f t="shared" si="21"/>
        <v>43.5</v>
      </c>
      <c r="C46" s="42">
        <v>129.0</v>
      </c>
      <c r="D46" s="42">
        <v>158.0</v>
      </c>
      <c r="E46" s="40">
        <f t="shared" si="22"/>
        <v>242.7897686</v>
      </c>
      <c r="F46" s="40">
        <f t="shared" si="23"/>
        <v>728.3693059</v>
      </c>
      <c r="G46" s="40">
        <f t="shared" si="24"/>
        <v>1213.948843</v>
      </c>
      <c r="H46" s="40"/>
      <c r="I46" s="40"/>
      <c r="J46" s="40"/>
      <c r="K46" s="40"/>
      <c r="L46" s="40"/>
      <c r="M46" s="41"/>
    </row>
    <row r="47">
      <c r="A47" s="61">
        <f t="shared" si="25"/>
        <v>4</v>
      </c>
      <c r="B47" s="29">
        <f t="shared" si="21"/>
        <v>44</v>
      </c>
      <c r="C47" s="47">
        <v>132.0</v>
      </c>
      <c r="D47" s="47">
        <v>176.0</v>
      </c>
      <c r="E47" s="66">
        <f t="shared" si="22"/>
        <v>244.1811254</v>
      </c>
      <c r="F47" s="66">
        <f t="shared" si="23"/>
        <v>732.5433762</v>
      </c>
      <c r="G47" s="66">
        <f t="shared" si="24"/>
        <v>1220.905627</v>
      </c>
      <c r="H47" s="66"/>
      <c r="I47" s="66"/>
      <c r="J47" s="66"/>
      <c r="K47" s="66"/>
      <c r="L47" s="66"/>
      <c r="M47" s="65"/>
    </row>
    <row r="48">
      <c r="A48" s="63">
        <f t="shared" si="25"/>
        <v>5</v>
      </c>
      <c r="B48" s="80">
        <f t="shared" si="21"/>
        <v>44.5</v>
      </c>
      <c r="C48" s="42">
        <v>117.0</v>
      </c>
      <c r="D48" s="42">
        <v>157.0</v>
      </c>
      <c r="E48" s="40">
        <f t="shared" si="22"/>
        <v>245.5645989</v>
      </c>
      <c r="F48" s="40">
        <f t="shared" si="23"/>
        <v>736.6937968</v>
      </c>
      <c r="G48" s="40">
        <f t="shared" si="24"/>
        <v>1227.822995</v>
      </c>
      <c r="H48" s="40"/>
      <c r="I48" s="40"/>
      <c r="J48" s="40"/>
      <c r="K48" s="40"/>
      <c r="L48" s="40"/>
      <c r="M48" s="41"/>
    </row>
    <row r="49">
      <c r="A49" s="61">
        <f t="shared" si="25"/>
        <v>6</v>
      </c>
      <c r="B49" s="29">
        <f t="shared" si="21"/>
        <v>45</v>
      </c>
      <c r="C49" s="47">
        <v>121.0</v>
      </c>
      <c r="D49" s="47" t="s">
        <v>55</v>
      </c>
      <c r="E49" s="66">
        <f t="shared" si="22"/>
        <v>246.9403217</v>
      </c>
      <c r="F49" s="66">
        <f t="shared" si="23"/>
        <v>740.8209652</v>
      </c>
      <c r="G49" s="66">
        <f t="shared" si="24"/>
        <v>1234.701609</v>
      </c>
      <c r="H49" s="66"/>
      <c r="I49" s="66"/>
      <c r="J49" s="66"/>
      <c r="K49" s="66"/>
      <c r="L49" s="66"/>
      <c r="M49" s="65"/>
    </row>
    <row r="50">
      <c r="A50" s="63">
        <f t="shared" si="25"/>
        <v>7</v>
      </c>
      <c r="B50" s="80">
        <f t="shared" si="21"/>
        <v>45.5</v>
      </c>
      <c r="C50" s="42">
        <v>129.0</v>
      </c>
      <c r="D50" s="42">
        <v>154.0</v>
      </c>
      <c r="E50" s="40">
        <f t="shared" si="22"/>
        <v>248.3084226</v>
      </c>
      <c r="F50" s="40">
        <f t="shared" si="23"/>
        <v>744.9252679</v>
      </c>
      <c r="G50" s="40">
        <f t="shared" si="24"/>
        <v>1241.542113</v>
      </c>
      <c r="H50" s="40"/>
      <c r="I50" s="40"/>
      <c r="J50" s="40"/>
      <c r="K50" s="40"/>
      <c r="L50" s="40"/>
      <c r="M50" s="41"/>
    </row>
    <row r="51">
      <c r="A51" s="61">
        <f t="shared" si="25"/>
        <v>8</v>
      </c>
      <c r="B51" s="29">
        <f t="shared" si="21"/>
        <v>46</v>
      </c>
      <c r="C51" s="47">
        <v>113.0</v>
      </c>
      <c r="D51" s="47" t="s">
        <v>56</v>
      </c>
      <c r="E51" s="66">
        <f t="shared" si="22"/>
        <v>249.6690269</v>
      </c>
      <c r="F51" s="66">
        <f t="shared" si="23"/>
        <v>749.0070807</v>
      </c>
      <c r="G51" s="66">
        <f t="shared" si="24"/>
        <v>1248.345135</v>
      </c>
      <c r="H51" s="66"/>
      <c r="I51" s="66"/>
      <c r="J51" s="66"/>
      <c r="K51" s="66"/>
      <c r="L51" s="66"/>
      <c r="M51" s="65"/>
    </row>
    <row r="52">
      <c r="A52" s="63">
        <f t="shared" si="25"/>
        <v>9</v>
      </c>
      <c r="B52" s="80">
        <f t="shared" si="21"/>
        <v>46.5</v>
      </c>
      <c r="C52" s="42">
        <v>119.0</v>
      </c>
      <c r="D52" s="42">
        <v>154.0</v>
      </c>
      <c r="E52" s="40">
        <f t="shared" si="22"/>
        <v>251.0222565</v>
      </c>
      <c r="F52" s="40">
        <f t="shared" si="23"/>
        <v>753.0667694</v>
      </c>
      <c r="G52" s="40">
        <f t="shared" si="24"/>
        <v>1255.111282</v>
      </c>
      <c r="H52" s="40"/>
      <c r="I52" s="40"/>
      <c r="J52" s="40"/>
      <c r="K52" s="40"/>
      <c r="L52" s="40"/>
      <c r="M52" s="41"/>
    </row>
    <row r="53">
      <c r="A53" s="61">
        <f t="shared" si="25"/>
        <v>10</v>
      </c>
      <c r="B53" s="29">
        <f t="shared" si="21"/>
        <v>47</v>
      </c>
      <c r="C53" s="47">
        <v>117.0</v>
      </c>
      <c r="D53" s="47">
        <v>152.0</v>
      </c>
      <c r="E53" s="66">
        <f t="shared" si="22"/>
        <v>252.36823</v>
      </c>
      <c r="F53" s="66">
        <f t="shared" si="23"/>
        <v>757.1046899</v>
      </c>
      <c r="G53" s="66">
        <f t="shared" si="24"/>
        <v>1261.84115</v>
      </c>
      <c r="H53" s="66"/>
      <c r="I53" s="66"/>
      <c r="J53" s="66"/>
      <c r="K53" s="66"/>
      <c r="L53" s="66"/>
      <c r="M53" s="65"/>
    </row>
    <row r="54">
      <c r="A54" s="63">
        <f t="shared" si="25"/>
        <v>11</v>
      </c>
      <c r="B54" s="80">
        <f t="shared" si="21"/>
        <v>47.5</v>
      </c>
      <c r="C54" s="42">
        <v>110.0</v>
      </c>
      <c r="D54" s="42">
        <v>164.0</v>
      </c>
      <c r="E54" s="40">
        <f t="shared" si="22"/>
        <v>253.7070629</v>
      </c>
      <c r="F54" s="40">
        <f t="shared" si="23"/>
        <v>761.1211886</v>
      </c>
      <c r="G54" s="40">
        <f t="shared" si="24"/>
        <v>1268.535314</v>
      </c>
      <c r="H54" s="40"/>
      <c r="I54" s="40"/>
      <c r="J54" s="40"/>
      <c r="K54" s="40"/>
      <c r="L54" s="40"/>
      <c r="M54" s="41"/>
    </row>
    <row r="55">
      <c r="A55" s="61">
        <f t="shared" si="25"/>
        <v>12</v>
      </c>
      <c r="B55" s="29">
        <f t="shared" si="21"/>
        <v>48</v>
      </c>
      <c r="C55" s="47">
        <v>112.0</v>
      </c>
      <c r="D55" s="47">
        <v>163.0</v>
      </c>
      <c r="E55" s="66">
        <f t="shared" si="22"/>
        <v>255.0388676</v>
      </c>
      <c r="F55" s="66">
        <f t="shared" si="23"/>
        <v>765.1166029</v>
      </c>
      <c r="G55" s="66">
        <f t="shared" si="24"/>
        <v>1275.194338</v>
      </c>
      <c r="H55" s="66"/>
      <c r="I55" s="66"/>
      <c r="J55" s="66"/>
      <c r="K55" s="66"/>
      <c r="L55" s="66"/>
      <c r="M55" s="65"/>
    </row>
    <row r="56">
      <c r="A56" s="63">
        <f t="shared" si="25"/>
        <v>13</v>
      </c>
      <c r="B56" s="80">
        <f t="shared" si="21"/>
        <v>48.5</v>
      </c>
      <c r="C56" s="42">
        <v>118.0</v>
      </c>
      <c r="D56" s="42">
        <v>162.0</v>
      </c>
      <c r="E56" s="40">
        <f t="shared" si="22"/>
        <v>256.3637538</v>
      </c>
      <c r="F56" s="40">
        <f t="shared" si="23"/>
        <v>769.0912613</v>
      </c>
      <c r="G56" s="40">
        <f t="shared" si="24"/>
        <v>1281.818769</v>
      </c>
      <c r="H56" s="40"/>
      <c r="I56" s="40"/>
      <c r="J56" s="40"/>
      <c r="K56" s="40"/>
      <c r="L56" s="40"/>
      <c r="M56" s="41"/>
    </row>
    <row r="57">
      <c r="A57" s="61">
        <f t="shared" si="25"/>
        <v>14</v>
      </c>
      <c r="B57" s="29">
        <f t="shared" si="21"/>
        <v>49</v>
      </c>
      <c r="C57" s="47">
        <v>104.0</v>
      </c>
      <c r="D57" s="47">
        <v>161.0</v>
      </c>
      <c r="E57" s="66">
        <f t="shared" si="22"/>
        <v>257.681828</v>
      </c>
      <c r="F57" s="66">
        <f t="shared" si="23"/>
        <v>773.0454841</v>
      </c>
      <c r="G57" s="66">
        <f t="shared" si="24"/>
        <v>1288.40914</v>
      </c>
      <c r="H57" s="66"/>
      <c r="I57" s="66"/>
      <c r="J57" s="66"/>
      <c r="K57" s="66"/>
      <c r="L57" s="66"/>
      <c r="M57" s="65"/>
    </row>
    <row r="58">
      <c r="A58" s="63">
        <f t="shared" si="25"/>
        <v>15</v>
      </c>
      <c r="B58" s="80">
        <f t="shared" si="21"/>
        <v>49.5</v>
      </c>
      <c r="C58" s="42">
        <v>117.0</v>
      </c>
      <c r="D58" s="42">
        <v>162.0</v>
      </c>
      <c r="E58" s="40">
        <f t="shared" si="22"/>
        <v>258.9931944</v>
      </c>
      <c r="F58" s="40">
        <f t="shared" si="23"/>
        <v>776.9795832</v>
      </c>
      <c r="G58" s="40">
        <f t="shared" si="24"/>
        <v>1294.965972</v>
      </c>
      <c r="H58" s="40"/>
      <c r="I58" s="40"/>
      <c r="J58" s="40"/>
      <c r="K58" s="40"/>
      <c r="L58" s="40"/>
      <c r="M58" s="41"/>
    </row>
    <row r="59">
      <c r="A59" s="61">
        <f t="shared" si="25"/>
        <v>16</v>
      </c>
      <c r="B59" s="29">
        <f t="shared" si="21"/>
        <v>50</v>
      </c>
      <c r="C59" s="47">
        <v>121.0</v>
      </c>
      <c r="D59" s="47">
        <v>173.0</v>
      </c>
      <c r="E59" s="66">
        <f t="shared" si="22"/>
        <v>260.2979543</v>
      </c>
      <c r="F59" s="66">
        <f t="shared" si="23"/>
        <v>780.8938628</v>
      </c>
      <c r="G59" s="66">
        <f t="shared" si="24"/>
        <v>1301.489771</v>
      </c>
      <c r="H59" s="66"/>
      <c r="I59" s="66"/>
      <c r="J59" s="66"/>
      <c r="K59" s="66"/>
      <c r="L59" s="66"/>
      <c r="M59" s="65"/>
    </row>
    <row r="60">
      <c r="A60" s="63">
        <f t="shared" si="25"/>
        <v>17</v>
      </c>
      <c r="B60" s="80">
        <f t="shared" si="21"/>
        <v>50.5</v>
      </c>
      <c r="C60" s="42">
        <v>117.0</v>
      </c>
      <c r="D60" s="42">
        <v>161.0</v>
      </c>
      <c r="E60" s="40">
        <f t="shared" si="22"/>
        <v>261.5962065</v>
      </c>
      <c r="F60" s="40">
        <f t="shared" si="23"/>
        <v>784.7886194</v>
      </c>
      <c r="G60" s="40">
        <f t="shared" si="24"/>
        <v>1307.981032</v>
      </c>
      <c r="H60" s="40"/>
      <c r="I60" s="40"/>
      <c r="J60" s="40"/>
      <c r="K60" s="40"/>
      <c r="L60" s="40"/>
      <c r="M60" s="41"/>
    </row>
    <row r="61">
      <c r="A61" s="61">
        <f t="shared" si="25"/>
        <v>18</v>
      </c>
      <c r="B61" s="29">
        <f t="shared" si="21"/>
        <v>51</v>
      </c>
      <c r="C61" s="47">
        <v>119.0</v>
      </c>
      <c r="D61" s="47">
        <v>163.0</v>
      </c>
      <c r="E61" s="66">
        <f t="shared" si="22"/>
        <v>262.8880475</v>
      </c>
      <c r="F61" s="66">
        <f t="shared" si="23"/>
        <v>788.6641424</v>
      </c>
      <c r="G61" s="66">
        <f t="shared" si="24"/>
        <v>1314.440237</v>
      </c>
      <c r="H61" s="66"/>
      <c r="I61" s="66"/>
      <c r="J61" s="66"/>
      <c r="K61" s="66"/>
      <c r="L61" s="66"/>
      <c r="M61" s="65"/>
    </row>
    <row r="62">
      <c r="A62" s="63">
        <f t="shared" si="25"/>
        <v>19</v>
      </c>
      <c r="B62" s="80">
        <f t="shared" si="21"/>
        <v>51.5</v>
      </c>
      <c r="C62" s="42">
        <v>114.0</v>
      </c>
      <c r="D62" s="42">
        <v>160.0</v>
      </c>
      <c r="E62" s="40">
        <f t="shared" si="22"/>
        <v>264.1735712</v>
      </c>
      <c r="F62" s="40">
        <f t="shared" si="23"/>
        <v>792.5207137</v>
      </c>
      <c r="G62" s="40">
        <f t="shared" si="24"/>
        <v>1320.867856</v>
      </c>
      <c r="H62" s="40"/>
      <c r="I62" s="40"/>
      <c r="J62" s="40"/>
      <c r="K62" s="40"/>
      <c r="L62" s="40"/>
      <c r="M62" s="41"/>
    </row>
    <row r="63">
      <c r="A63" s="61">
        <f t="shared" si="25"/>
        <v>20</v>
      </c>
      <c r="B63" s="29">
        <f t="shared" si="21"/>
        <v>52</v>
      </c>
      <c r="C63" s="47">
        <v>116.0</v>
      </c>
      <c r="D63" s="47">
        <v>168.0</v>
      </c>
      <c r="E63" s="66">
        <f t="shared" si="22"/>
        <v>265.4528696</v>
      </c>
      <c r="F63" s="66">
        <f t="shared" si="23"/>
        <v>796.3586089</v>
      </c>
      <c r="G63" s="66">
        <f t="shared" si="24"/>
        <v>1327.264348</v>
      </c>
      <c r="H63" s="66"/>
      <c r="I63" s="66"/>
      <c r="J63" s="66"/>
      <c r="K63" s="66"/>
      <c r="L63" s="66"/>
      <c r="M63" s="65"/>
    </row>
    <row r="64">
      <c r="A64" s="63">
        <f t="shared" si="25"/>
        <v>21</v>
      </c>
      <c r="B64" s="80">
        <f t="shared" si="21"/>
        <v>52.5</v>
      </c>
      <c r="C64" s="42">
        <v>120.0</v>
      </c>
      <c r="D64" s="42">
        <v>164.0</v>
      </c>
      <c r="E64" s="40">
        <f t="shared" si="22"/>
        <v>266.7260322</v>
      </c>
      <c r="F64" s="40">
        <f t="shared" si="23"/>
        <v>800.1780966</v>
      </c>
      <c r="G64" s="40">
        <f t="shared" si="24"/>
        <v>1333.630161</v>
      </c>
      <c r="H64" s="40"/>
      <c r="I64" s="40"/>
      <c r="J64" s="40"/>
      <c r="K64" s="40"/>
      <c r="L64" s="40"/>
      <c r="M64" s="41"/>
    </row>
    <row r="65">
      <c r="A65" s="61">
        <f t="shared" si="25"/>
        <v>22</v>
      </c>
      <c r="B65" s="29">
        <f t="shared" si="21"/>
        <v>53</v>
      </c>
      <c r="C65" s="47">
        <v>123.0</v>
      </c>
      <c r="D65" s="47">
        <v>2117.0</v>
      </c>
      <c r="E65" s="66">
        <f t="shared" si="22"/>
        <v>267.9931464</v>
      </c>
      <c r="F65" s="66">
        <f t="shared" si="23"/>
        <v>803.9794391</v>
      </c>
      <c r="G65" s="66">
        <f t="shared" si="24"/>
        <v>1339.965732</v>
      </c>
      <c r="H65" s="66"/>
      <c r="I65" s="66"/>
      <c r="J65" s="66"/>
      <c r="K65" s="66"/>
      <c r="L65" s="66"/>
      <c r="M65" s="65"/>
    </row>
    <row r="66">
      <c r="A66" s="63">
        <f t="shared" si="25"/>
        <v>23</v>
      </c>
      <c r="B66" s="80">
        <f t="shared" si="21"/>
        <v>53.5</v>
      </c>
      <c r="C66" s="42">
        <v>120.0</v>
      </c>
      <c r="D66" s="42">
        <v>193.0</v>
      </c>
      <c r="E66" s="40">
        <f t="shared" si="22"/>
        <v>269.2542975</v>
      </c>
      <c r="F66" s="40">
        <f t="shared" si="23"/>
        <v>807.7628926</v>
      </c>
      <c r="G66" s="40">
        <f t="shared" si="24"/>
        <v>1346.271488</v>
      </c>
      <c r="H66" s="40"/>
      <c r="I66" s="40"/>
      <c r="J66" s="40"/>
      <c r="K66" s="40"/>
      <c r="L66" s="40"/>
      <c r="M66" s="41"/>
    </row>
    <row r="67">
      <c r="A67" s="61">
        <f t="shared" si="25"/>
        <v>24</v>
      </c>
      <c r="B67" s="29">
        <f t="shared" si="21"/>
        <v>54</v>
      </c>
      <c r="C67" s="47">
        <v>113.0</v>
      </c>
      <c r="D67" s="47">
        <v>188.0</v>
      </c>
      <c r="E67" s="66">
        <f t="shared" si="22"/>
        <v>270.5095691</v>
      </c>
      <c r="F67" s="66">
        <f t="shared" si="23"/>
        <v>811.5287074</v>
      </c>
      <c r="G67" s="66">
        <f t="shared" si="24"/>
        <v>1352.547846</v>
      </c>
      <c r="H67" s="66"/>
      <c r="I67" s="66"/>
      <c r="J67" s="66"/>
      <c r="K67" s="66"/>
      <c r="L67" s="66"/>
      <c r="M67" s="65"/>
    </row>
    <row r="68">
      <c r="A68" s="63">
        <f t="shared" si="25"/>
        <v>25</v>
      </c>
      <c r="B68" s="80">
        <f t="shared" si="21"/>
        <v>54.5</v>
      </c>
      <c r="C68" s="42">
        <v>120.0</v>
      </c>
      <c r="D68" s="42">
        <v>184.0</v>
      </c>
      <c r="E68" s="40">
        <f t="shared" si="22"/>
        <v>271.7590426</v>
      </c>
      <c r="F68" s="40">
        <f t="shared" si="23"/>
        <v>815.2771279</v>
      </c>
      <c r="G68" s="40">
        <f t="shared" si="24"/>
        <v>1358.795213</v>
      </c>
      <c r="H68" s="40"/>
      <c r="I68" s="40"/>
      <c r="J68" s="40"/>
      <c r="K68" s="40"/>
      <c r="L68" s="40"/>
      <c r="M68" s="41"/>
    </row>
    <row r="69">
      <c r="A69" s="61">
        <f t="shared" si="25"/>
        <v>26</v>
      </c>
      <c r="B69" s="29">
        <f t="shared" si="21"/>
        <v>55</v>
      </c>
      <c r="C69" s="47">
        <v>121.0</v>
      </c>
      <c r="D69" s="47">
        <v>192.0</v>
      </c>
      <c r="E69" s="66">
        <f t="shared" si="22"/>
        <v>273.0027976</v>
      </c>
      <c r="F69" s="66">
        <f t="shared" si="23"/>
        <v>819.0083928</v>
      </c>
      <c r="G69" s="66">
        <f t="shared" si="24"/>
        <v>1365.013988</v>
      </c>
      <c r="H69" s="66"/>
      <c r="I69" s="66"/>
      <c r="J69" s="66"/>
      <c r="K69" s="66"/>
      <c r="L69" s="66"/>
      <c r="M69" s="65"/>
    </row>
    <row r="70">
      <c r="A70" s="63">
        <f t="shared" si="25"/>
        <v>27</v>
      </c>
      <c r="B70" s="80">
        <f t="shared" si="21"/>
        <v>55.5</v>
      </c>
      <c r="C70" s="42">
        <v>117.0</v>
      </c>
      <c r="D70" s="42">
        <v>258.0</v>
      </c>
      <c r="E70" s="40">
        <f t="shared" si="22"/>
        <v>274.2409119</v>
      </c>
      <c r="F70" s="40">
        <f t="shared" si="23"/>
        <v>822.7227356</v>
      </c>
      <c r="G70" s="40">
        <f t="shared" si="24"/>
        <v>1371.204559</v>
      </c>
      <c r="H70" s="40"/>
      <c r="I70" s="40"/>
      <c r="J70" s="40"/>
      <c r="K70" s="40"/>
      <c r="L70" s="40"/>
      <c r="M70" s="41"/>
    </row>
    <row r="71">
      <c r="A71" s="61">
        <f t="shared" si="25"/>
        <v>28</v>
      </c>
      <c r="B71" s="29">
        <f t="shared" si="21"/>
        <v>56</v>
      </c>
      <c r="C71" s="47">
        <v>114.0</v>
      </c>
      <c r="D71" s="47">
        <v>255.0</v>
      </c>
      <c r="E71" s="66">
        <f t="shared" si="22"/>
        <v>275.4734615</v>
      </c>
      <c r="F71" s="66">
        <f t="shared" si="23"/>
        <v>826.4203845</v>
      </c>
      <c r="G71" s="66">
        <f t="shared" si="24"/>
        <v>1377.367308</v>
      </c>
      <c r="H71" s="66"/>
      <c r="I71" s="66"/>
      <c r="J71" s="66"/>
      <c r="K71" s="66"/>
      <c r="L71" s="66"/>
      <c r="M71" s="65"/>
    </row>
    <row r="72">
      <c r="A72" s="63">
        <f t="shared" si="25"/>
        <v>29</v>
      </c>
      <c r="B72" s="80">
        <f t="shared" si="21"/>
        <v>56.5</v>
      </c>
      <c r="C72" s="42">
        <v>120.0</v>
      </c>
      <c r="D72" s="42">
        <v>145.0</v>
      </c>
      <c r="E72" s="40">
        <f t="shared" si="22"/>
        <v>276.7005209</v>
      </c>
      <c r="F72" s="40">
        <f t="shared" si="23"/>
        <v>830.1015626</v>
      </c>
      <c r="G72" s="40">
        <f t="shared" si="24"/>
        <v>1383.502604</v>
      </c>
      <c r="H72" s="40"/>
      <c r="I72" s="40"/>
      <c r="J72" s="40"/>
      <c r="K72" s="40"/>
      <c r="L72" s="40"/>
      <c r="M72" s="41"/>
    </row>
    <row r="73">
      <c r="A73" s="61">
        <f t="shared" si="25"/>
        <v>30</v>
      </c>
      <c r="B73" s="29">
        <f t="shared" si="21"/>
        <v>57</v>
      </c>
      <c r="C73" s="47">
        <v>136.0</v>
      </c>
      <c r="D73" s="47">
        <v>148.0</v>
      </c>
      <c r="E73" s="66">
        <f t="shared" si="22"/>
        <v>277.9221627</v>
      </c>
      <c r="F73" s="66">
        <f t="shared" si="23"/>
        <v>833.766488</v>
      </c>
      <c r="G73" s="66">
        <f t="shared" si="24"/>
        <v>1389.610813</v>
      </c>
      <c r="H73" s="66"/>
      <c r="I73" s="66"/>
      <c r="J73" s="66"/>
      <c r="K73" s="66"/>
      <c r="L73" s="66"/>
      <c r="M73" s="65"/>
    </row>
    <row r="74">
      <c r="A74" s="63">
        <f t="shared" si="25"/>
        <v>31</v>
      </c>
      <c r="B74" s="80">
        <f t="shared" si="21"/>
        <v>57.5</v>
      </c>
      <c r="C74" s="42">
        <v>161.0</v>
      </c>
      <c r="D74" s="42">
        <v>135.0</v>
      </c>
      <c r="E74" s="40">
        <f t="shared" si="22"/>
        <v>279.138458</v>
      </c>
      <c r="F74" s="40">
        <f t="shared" si="23"/>
        <v>837.4153741</v>
      </c>
      <c r="G74" s="40">
        <f t="shared" si="24"/>
        <v>1395.69229</v>
      </c>
      <c r="H74" s="40"/>
      <c r="I74" s="40"/>
      <c r="J74" s="40"/>
      <c r="K74" s="40"/>
      <c r="L74" s="40"/>
      <c r="M74" s="41"/>
    </row>
    <row r="75">
      <c r="A75" s="61">
        <f t="shared" si="25"/>
        <v>32</v>
      </c>
      <c r="B75" s="29">
        <f t="shared" si="21"/>
        <v>58</v>
      </c>
      <c r="C75" s="47">
        <v>140.0</v>
      </c>
      <c r="D75" s="47">
        <v>172.0</v>
      </c>
      <c r="E75" s="66">
        <f t="shared" si="22"/>
        <v>280.3494765</v>
      </c>
      <c r="F75" s="66">
        <f t="shared" si="23"/>
        <v>841.0484296</v>
      </c>
      <c r="G75" s="66">
        <f t="shared" si="24"/>
        <v>1401.747383</v>
      </c>
      <c r="H75" s="66"/>
      <c r="I75" s="66"/>
      <c r="J75" s="66"/>
      <c r="K75" s="66"/>
      <c r="L75" s="66"/>
      <c r="M75" s="65"/>
    </row>
    <row r="76">
      <c r="A76" s="63">
        <f t="shared" si="25"/>
        <v>33</v>
      </c>
      <c r="B76" s="80">
        <f t="shared" si="21"/>
        <v>58.5</v>
      </c>
      <c r="C76" s="42">
        <v>136.0</v>
      </c>
      <c r="D76" s="42">
        <v>173.0</v>
      </c>
      <c r="E76" s="40">
        <f t="shared" si="22"/>
        <v>281.5552863</v>
      </c>
      <c r="F76" s="40">
        <f t="shared" si="23"/>
        <v>844.6658589</v>
      </c>
      <c r="G76" s="40">
        <f t="shared" si="24"/>
        <v>1407.776432</v>
      </c>
      <c r="H76" s="40"/>
      <c r="I76" s="40"/>
      <c r="J76" s="40"/>
      <c r="K76" s="40"/>
      <c r="L76" s="40"/>
      <c r="M76" s="41"/>
    </row>
    <row r="77">
      <c r="A77" s="61">
        <f t="shared" si="25"/>
        <v>34</v>
      </c>
      <c r="B77" s="29">
        <f t="shared" si="21"/>
        <v>59</v>
      </c>
      <c r="C77" s="47">
        <v>127.0</v>
      </c>
      <c r="D77" s="47">
        <v>159.0</v>
      </c>
      <c r="E77" s="66">
        <f t="shared" si="22"/>
        <v>282.755954</v>
      </c>
      <c r="F77" s="66">
        <f t="shared" si="23"/>
        <v>848.2678619</v>
      </c>
      <c r="G77" s="66">
        <f t="shared" si="24"/>
        <v>1413.77977</v>
      </c>
      <c r="H77" s="66"/>
      <c r="I77" s="66"/>
      <c r="J77" s="66"/>
      <c r="K77" s="66"/>
      <c r="L77" s="66"/>
      <c r="M77" s="65"/>
    </row>
    <row r="78">
      <c r="A78" s="63">
        <f t="shared" si="25"/>
        <v>35</v>
      </c>
      <c r="B78" s="80">
        <f t="shared" si="21"/>
        <v>59.5</v>
      </c>
      <c r="C78" s="42">
        <v>140.0</v>
      </c>
      <c r="D78" s="42">
        <v>142.0</v>
      </c>
      <c r="E78" s="40">
        <f t="shared" si="22"/>
        <v>283.9515447</v>
      </c>
      <c r="F78" s="40">
        <f t="shared" si="23"/>
        <v>851.8546341</v>
      </c>
      <c r="G78" s="40">
        <f t="shared" si="24"/>
        <v>1419.757724</v>
      </c>
      <c r="H78" s="40"/>
      <c r="I78" s="40"/>
      <c r="J78" s="40"/>
      <c r="K78" s="40"/>
      <c r="L78" s="40"/>
      <c r="M78" s="41"/>
    </row>
    <row r="79">
      <c r="A79" s="61">
        <f t="shared" si="25"/>
        <v>36</v>
      </c>
      <c r="B79" s="29">
        <f t="shared" si="21"/>
        <v>60</v>
      </c>
      <c r="C79" s="47">
        <v>136.0</v>
      </c>
      <c r="D79" s="47">
        <v>154.0</v>
      </c>
      <c r="E79" s="66">
        <f t="shared" si="22"/>
        <v>285.1421224</v>
      </c>
      <c r="F79" s="66">
        <f t="shared" si="23"/>
        <v>855.4263673</v>
      </c>
      <c r="G79" s="66">
        <f t="shared" si="24"/>
        <v>1425.710612</v>
      </c>
      <c r="H79" s="66"/>
      <c r="I79" s="66"/>
      <c r="J79" s="66"/>
      <c r="K79" s="66"/>
      <c r="L79" s="66"/>
      <c r="M79" s="65"/>
    </row>
    <row r="80">
      <c r="A80" s="63">
        <f t="shared" si="25"/>
        <v>37</v>
      </c>
      <c r="B80" s="80">
        <f t="shared" si="21"/>
        <v>60.5</v>
      </c>
      <c r="C80" s="42">
        <v>172.0</v>
      </c>
      <c r="D80" s="42">
        <v>159.0</v>
      </c>
      <c r="E80" s="40">
        <f t="shared" si="22"/>
        <v>286.3277497</v>
      </c>
      <c r="F80" s="40">
        <f t="shared" si="23"/>
        <v>858.9832491</v>
      </c>
      <c r="G80" s="40">
        <f t="shared" si="24"/>
        <v>1431.638748</v>
      </c>
      <c r="H80" s="40"/>
      <c r="I80" s="40"/>
      <c r="J80" s="40"/>
      <c r="K80" s="40"/>
      <c r="L80" s="40"/>
      <c r="M80" s="41"/>
    </row>
    <row r="81">
      <c r="A81" s="61">
        <f t="shared" si="25"/>
        <v>38</v>
      </c>
      <c r="B81" s="29">
        <f t="shared" si="21"/>
        <v>61</v>
      </c>
      <c r="C81" s="47">
        <v>187.0</v>
      </c>
      <c r="D81" s="47">
        <v>136.0</v>
      </c>
      <c r="E81" s="66">
        <f t="shared" si="22"/>
        <v>287.5084877</v>
      </c>
      <c r="F81" s="66">
        <f t="shared" si="23"/>
        <v>862.5254631</v>
      </c>
      <c r="G81" s="66">
        <f t="shared" si="24"/>
        <v>1437.542438</v>
      </c>
      <c r="H81" s="66"/>
      <c r="I81" s="66"/>
      <c r="J81" s="66"/>
      <c r="K81" s="66"/>
      <c r="L81" s="66"/>
      <c r="M81" s="65"/>
    </row>
    <row r="82">
      <c r="A82" s="81">
        <f t="shared" si="25"/>
        <v>39</v>
      </c>
      <c r="B82" s="82">
        <f t="shared" si="21"/>
        <v>61.5</v>
      </c>
      <c r="C82" s="83">
        <v>172.0</v>
      </c>
      <c r="D82" s="83">
        <v>139.0</v>
      </c>
      <c r="E82" s="84">
        <f t="shared" si="22"/>
        <v>288.6843964</v>
      </c>
      <c r="F82" s="84">
        <f t="shared" si="23"/>
        <v>866.0531893</v>
      </c>
      <c r="G82" s="84">
        <f t="shared" si="24"/>
        <v>1443.421982</v>
      </c>
      <c r="H82" s="84"/>
      <c r="I82" s="84"/>
      <c r="J82" s="84"/>
      <c r="K82" s="84"/>
      <c r="L82" s="84"/>
      <c r="M82" s="85"/>
    </row>
    <row r="83">
      <c r="A83" s="86"/>
    </row>
    <row r="84">
      <c r="A84" s="86"/>
      <c r="B84" s="87" t="s">
        <v>57</v>
      </c>
    </row>
    <row r="85">
      <c r="A85" s="58" t="s">
        <v>43</v>
      </c>
      <c r="B85" s="88" t="s">
        <v>58</v>
      </c>
      <c r="C85" s="78" t="s">
        <v>24</v>
      </c>
      <c r="D85" s="89" t="s">
        <v>20</v>
      </c>
      <c r="E85" s="77" t="s">
        <v>44</v>
      </c>
      <c r="F85" s="77" t="s">
        <v>45</v>
      </c>
      <c r="G85" s="78" t="s">
        <v>46</v>
      </c>
      <c r="H85" s="78" t="s">
        <v>59</v>
      </c>
      <c r="I85" s="78" t="s">
        <v>8</v>
      </c>
      <c r="J85" s="90" t="s">
        <v>49</v>
      </c>
      <c r="K85" s="91" t="s">
        <v>60</v>
      </c>
      <c r="L85" s="92" t="s">
        <v>61</v>
      </c>
      <c r="M85" s="92" t="s">
        <v>52</v>
      </c>
      <c r="N85" s="92" t="s">
        <v>62</v>
      </c>
      <c r="O85" s="93" t="s">
        <v>63</v>
      </c>
      <c r="P85" s="38"/>
      <c r="Q85" s="72" t="s">
        <v>42</v>
      </c>
      <c r="R85" s="74">
        <f>42.86</f>
        <v>42.86</v>
      </c>
    </row>
    <row r="86">
      <c r="A86" s="94">
        <v>0.0</v>
      </c>
      <c r="B86" s="95">
        <f t="shared" ref="B86:B129" si="26">44100 + 500*A86</f>
        <v>44100</v>
      </c>
      <c r="C86" s="95">
        <v>1.0</v>
      </c>
      <c r="D86" s="96">
        <f t="shared" ref="D86:D170" si="27">C86/B86</f>
        <v>0.00002267573696</v>
      </c>
      <c r="E86" s="95">
        <v>6.0</v>
      </c>
      <c r="F86" s="97" t="s">
        <v>64</v>
      </c>
      <c r="G86" s="98">
        <f t="shared" ref="G86:G170" si="28">1/(2*R$86) * SQRT(R$85/R$88)</f>
        <v>240.9971108</v>
      </c>
      <c r="H86" s="98">
        <f t="shared" ref="H86:H170" si="29">G86*2</f>
        <v>481.9942216</v>
      </c>
      <c r="I86" s="95">
        <f t="shared" ref="I86:I170" si="30">G86*3</f>
        <v>722.9913325</v>
      </c>
      <c r="J86" s="99" t="s">
        <v>65</v>
      </c>
      <c r="K86" s="100" t="s">
        <v>65</v>
      </c>
      <c r="L86" s="101" t="s">
        <v>65</v>
      </c>
      <c r="M86" s="101" t="s">
        <v>65</v>
      </c>
      <c r="N86" s="101" t="s">
        <v>65</v>
      </c>
      <c r="O86" s="102" t="s">
        <v>65</v>
      </c>
      <c r="P86" s="8"/>
      <c r="Q86" s="73"/>
      <c r="R86" s="74">
        <v>0.655</v>
      </c>
    </row>
    <row r="87">
      <c r="A87" s="94">
        <f t="shared" ref="A87:A129" si="31">A86+1</f>
        <v>1</v>
      </c>
      <c r="B87" s="98">
        <f t="shared" si="26"/>
        <v>44600</v>
      </c>
      <c r="C87" s="95">
        <v>1.0</v>
      </c>
      <c r="D87" s="96">
        <f t="shared" si="27"/>
        <v>0.00002242152466</v>
      </c>
      <c r="E87" s="95">
        <v>9.0</v>
      </c>
      <c r="F87" s="97" t="s">
        <v>64</v>
      </c>
      <c r="G87" s="98">
        <f t="shared" si="28"/>
        <v>240.9971108</v>
      </c>
      <c r="H87" s="98">
        <f t="shared" si="29"/>
        <v>481.9942216</v>
      </c>
      <c r="I87" s="95">
        <f t="shared" si="30"/>
        <v>722.9913325</v>
      </c>
      <c r="J87" s="99" t="s">
        <v>65</v>
      </c>
      <c r="K87" s="100" t="s">
        <v>65</v>
      </c>
      <c r="L87" s="101" t="s">
        <v>65</v>
      </c>
      <c r="M87" s="101" t="s">
        <v>65</v>
      </c>
      <c r="N87" s="101" t="s">
        <v>65</v>
      </c>
      <c r="O87" s="102" t="s">
        <v>65</v>
      </c>
      <c r="P87" s="8"/>
      <c r="Q87" s="73"/>
      <c r="R87" s="74">
        <v>80.0</v>
      </c>
    </row>
    <row r="88">
      <c r="A88" s="94">
        <f t="shared" si="31"/>
        <v>2</v>
      </c>
      <c r="B88" s="98">
        <f t="shared" si="26"/>
        <v>45100</v>
      </c>
      <c r="C88" s="95">
        <v>1.0</v>
      </c>
      <c r="D88" s="96">
        <f t="shared" si="27"/>
        <v>0.000022172949</v>
      </c>
      <c r="E88" s="95">
        <v>9.0</v>
      </c>
      <c r="F88" s="97" t="s">
        <v>64</v>
      </c>
      <c r="G88" s="98">
        <f t="shared" si="28"/>
        <v>240.9971108</v>
      </c>
      <c r="H88" s="98">
        <f t="shared" si="29"/>
        <v>481.9942216</v>
      </c>
      <c r="I88" s="95">
        <f t="shared" si="30"/>
        <v>722.9913325</v>
      </c>
      <c r="J88" s="99" t="s">
        <v>65</v>
      </c>
      <c r="K88" s="100" t="s">
        <v>65</v>
      </c>
      <c r="L88" s="101" t="s">
        <v>65</v>
      </c>
      <c r="M88" s="101" t="s">
        <v>65</v>
      </c>
      <c r="N88" s="101" t="s">
        <v>65</v>
      </c>
      <c r="O88" s="102" t="s">
        <v>65</v>
      </c>
      <c r="P88" s="8"/>
      <c r="Q88" s="103"/>
      <c r="R88" s="75">
        <f>1150*(0.00069/2)^2*PI()</f>
        <v>0.0004300172754</v>
      </c>
    </row>
    <row r="89">
      <c r="A89" s="94">
        <f t="shared" si="31"/>
        <v>3</v>
      </c>
      <c r="B89" s="98">
        <f t="shared" si="26"/>
        <v>45600</v>
      </c>
      <c r="C89" s="95">
        <v>1.0</v>
      </c>
      <c r="D89" s="96">
        <f t="shared" si="27"/>
        <v>0.00002192982456</v>
      </c>
      <c r="E89" s="95">
        <v>9.0</v>
      </c>
      <c r="F89" s="97" t="s">
        <v>64</v>
      </c>
      <c r="G89" s="98">
        <f t="shared" si="28"/>
        <v>240.9971108</v>
      </c>
      <c r="H89" s="98">
        <f t="shared" si="29"/>
        <v>481.9942216</v>
      </c>
      <c r="I89" s="95">
        <f t="shared" si="30"/>
        <v>722.9913325</v>
      </c>
      <c r="J89" s="99" t="s">
        <v>65</v>
      </c>
      <c r="K89" s="100" t="s">
        <v>65</v>
      </c>
      <c r="L89" s="101" t="s">
        <v>65</v>
      </c>
      <c r="M89" s="101" t="s">
        <v>65</v>
      </c>
      <c r="N89" s="101" t="s">
        <v>65</v>
      </c>
      <c r="O89" s="102" t="s">
        <v>65</v>
      </c>
      <c r="P89" s="8"/>
      <c r="Q89" s="104"/>
    </row>
    <row r="90">
      <c r="A90" s="94">
        <f t="shared" si="31"/>
        <v>4</v>
      </c>
      <c r="B90" s="98">
        <f t="shared" si="26"/>
        <v>46100</v>
      </c>
      <c r="C90" s="95">
        <v>1.0</v>
      </c>
      <c r="D90" s="96">
        <f t="shared" si="27"/>
        <v>0.00002169197397</v>
      </c>
      <c r="E90" s="95">
        <v>9.0</v>
      </c>
      <c r="F90" s="97" t="s">
        <v>64</v>
      </c>
      <c r="G90" s="98">
        <f t="shared" si="28"/>
        <v>240.9971108</v>
      </c>
      <c r="H90" s="98">
        <f t="shared" si="29"/>
        <v>481.9942216</v>
      </c>
      <c r="I90" s="95">
        <f t="shared" si="30"/>
        <v>722.9913325</v>
      </c>
      <c r="J90" s="99" t="s">
        <v>65</v>
      </c>
      <c r="K90" s="100" t="s">
        <v>65</v>
      </c>
      <c r="L90" s="101" t="s">
        <v>65</v>
      </c>
      <c r="M90" s="101" t="s">
        <v>65</v>
      </c>
      <c r="N90" s="101" t="s">
        <v>65</v>
      </c>
      <c r="O90" s="102" t="s">
        <v>65</v>
      </c>
      <c r="P90" s="8"/>
    </row>
    <row r="91">
      <c r="A91" s="94">
        <f t="shared" si="31"/>
        <v>5</v>
      </c>
      <c r="B91" s="98">
        <f t="shared" si="26"/>
        <v>46600</v>
      </c>
      <c r="C91" s="95">
        <v>1.0</v>
      </c>
      <c r="D91" s="96">
        <f t="shared" si="27"/>
        <v>0.00002145922747</v>
      </c>
      <c r="E91" s="95">
        <v>9.0</v>
      </c>
      <c r="F91" s="97" t="s">
        <v>64</v>
      </c>
      <c r="G91" s="98">
        <f t="shared" si="28"/>
        <v>240.9971108</v>
      </c>
      <c r="H91" s="98">
        <f t="shared" si="29"/>
        <v>481.9942216</v>
      </c>
      <c r="I91" s="95">
        <f t="shared" si="30"/>
        <v>722.9913325</v>
      </c>
      <c r="J91" s="99" t="s">
        <v>65</v>
      </c>
      <c r="K91" s="100" t="s">
        <v>65</v>
      </c>
      <c r="L91" s="101" t="s">
        <v>65</v>
      </c>
      <c r="M91" s="101" t="s">
        <v>65</v>
      </c>
      <c r="N91" s="101" t="s">
        <v>65</v>
      </c>
      <c r="O91" s="102" t="s">
        <v>65</v>
      </c>
      <c r="P91" s="8"/>
    </row>
    <row r="92">
      <c r="A92" s="94">
        <f t="shared" si="31"/>
        <v>6</v>
      </c>
      <c r="B92" s="98">
        <f t="shared" si="26"/>
        <v>47100</v>
      </c>
      <c r="C92" s="95">
        <v>1.0</v>
      </c>
      <c r="D92" s="96">
        <f t="shared" si="27"/>
        <v>0.00002123142251</v>
      </c>
      <c r="E92" s="95">
        <v>9.0</v>
      </c>
      <c r="F92" s="97" t="s">
        <v>64</v>
      </c>
      <c r="G92" s="98">
        <f t="shared" si="28"/>
        <v>240.9971108</v>
      </c>
      <c r="H92" s="98">
        <f t="shared" si="29"/>
        <v>481.9942216</v>
      </c>
      <c r="I92" s="95">
        <f t="shared" si="30"/>
        <v>722.9913325</v>
      </c>
      <c r="J92" s="99" t="s">
        <v>65</v>
      </c>
      <c r="K92" s="100" t="s">
        <v>65</v>
      </c>
      <c r="L92" s="101" t="s">
        <v>65</v>
      </c>
      <c r="M92" s="101" t="s">
        <v>65</v>
      </c>
      <c r="N92" s="101" t="s">
        <v>65</v>
      </c>
      <c r="O92" s="102" t="s">
        <v>65</v>
      </c>
      <c r="P92" s="8"/>
    </row>
    <row r="93">
      <c r="A93" s="94">
        <f t="shared" si="31"/>
        <v>7</v>
      </c>
      <c r="B93" s="98">
        <f t="shared" si="26"/>
        <v>47600</v>
      </c>
      <c r="C93" s="95">
        <v>1.0</v>
      </c>
      <c r="D93" s="96">
        <f t="shared" si="27"/>
        <v>0.00002100840336</v>
      </c>
      <c r="E93" s="95">
        <v>9.0</v>
      </c>
      <c r="F93" s="97" t="s">
        <v>64</v>
      </c>
      <c r="G93" s="98">
        <f t="shared" si="28"/>
        <v>240.9971108</v>
      </c>
      <c r="H93" s="98">
        <f t="shared" si="29"/>
        <v>481.9942216</v>
      </c>
      <c r="I93" s="95">
        <f t="shared" si="30"/>
        <v>722.9913325</v>
      </c>
      <c r="J93" s="99" t="s">
        <v>65</v>
      </c>
      <c r="K93" s="100" t="s">
        <v>65</v>
      </c>
      <c r="L93" s="101" t="s">
        <v>65</v>
      </c>
      <c r="M93" s="101" t="s">
        <v>65</v>
      </c>
      <c r="N93" s="101" t="s">
        <v>65</v>
      </c>
      <c r="O93" s="102" t="s">
        <v>65</v>
      </c>
      <c r="P93" s="8"/>
    </row>
    <row r="94">
      <c r="A94" s="94">
        <f t="shared" si="31"/>
        <v>8</v>
      </c>
      <c r="B94" s="98">
        <f t="shared" si="26"/>
        <v>48100</v>
      </c>
      <c r="C94" s="95">
        <v>1.0</v>
      </c>
      <c r="D94" s="96">
        <f t="shared" si="27"/>
        <v>0.00002079002079</v>
      </c>
      <c r="E94" s="95">
        <v>9.0</v>
      </c>
      <c r="F94" s="97" t="s">
        <v>64</v>
      </c>
      <c r="G94" s="98">
        <f t="shared" si="28"/>
        <v>240.9971108</v>
      </c>
      <c r="H94" s="98">
        <f t="shared" si="29"/>
        <v>481.9942216</v>
      </c>
      <c r="I94" s="95">
        <f t="shared" si="30"/>
        <v>722.9913325</v>
      </c>
      <c r="J94" s="99" t="s">
        <v>65</v>
      </c>
      <c r="K94" s="100" t="s">
        <v>65</v>
      </c>
      <c r="L94" s="101" t="s">
        <v>65</v>
      </c>
      <c r="M94" s="101" t="s">
        <v>65</v>
      </c>
      <c r="N94" s="101" t="s">
        <v>65</v>
      </c>
      <c r="O94" s="102" t="s">
        <v>65</v>
      </c>
      <c r="P94" s="8"/>
      <c r="Q94" s="8"/>
      <c r="R94" s="8"/>
    </row>
    <row r="95">
      <c r="A95" s="94">
        <f t="shared" si="31"/>
        <v>9</v>
      </c>
      <c r="B95" s="98">
        <f t="shared" si="26"/>
        <v>48600</v>
      </c>
      <c r="C95" s="95">
        <v>1.0</v>
      </c>
      <c r="D95" s="96">
        <f t="shared" si="27"/>
        <v>0.00002057613169</v>
      </c>
      <c r="E95" s="95">
        <v>9.0</v>
      </c>
      <c r="F95" s="97" t="s">
        <v>64</v>
      </c>
      <c r="G95" s="98">
        <f t="shared" si="28"/>
        <v>240.9971108</v>
      </c>
      <c r="H95" s="98">
        <f t="shared" si="29"/>
        <v>481.9942216</v>
      </c>
      <c r="I95" s="95">
        <f t="shared" si="30"/>
        <v>722.9913325</v>
      </c>
      <c r="J95" s="99" t="s">
        <v>65</v>
      </c>
      <c r="K95" s="100" t="s">
        <v>65</v>
      </c>
      <c r="L95" s="101" t="s">
        <v>65</v>
      </c>
      <c r="M95" s="101" t="s">
        <v>65</v>
      </c>
      <c r="N95" s="101" t="s">
        <v>65</v>
      </c>
      <c r="O95" s="102" t="s">
        <v>65</v>
      </c>
      <c r="P95" s="8"/>
      <c r="Q95" s="8"/>
      <c r="R95" s="8"/>
    </row>
    <row r="96">
      <c r="A96" s="94">
        <f t="shared" si="31"/>
        <v>10</v>
      </c>
      <c r="B96" s="98">
        <f t="shared" si="26"/>
        <v>49100</v>
      </c>
      <c r="C96" s="95">
        <v>1.0</v>
      </c>
      <c r="D96" s="96">
        <f t="shared" si="27"/>
        <v>0.00002036659878</v>
      </c>
      <c r="E96" s="95">
        <v>9.0</v>
      </c>
      <c r="F96" s="97" t="s">
        <v>64</v>
      </c>
      <c r="G96" s="98">
        <f t="shared" si="28"/>
        <v>240.9971108</v>
      </c>
      <c r="H96" s="98">
        <f t="shared" si="29"/>
        <v>481.9942216</v>
      </c>
      <c r="I96" s="95">
        <f t="shared" si="30"/>
        <v>722.9913325</v>
      </c>
      <c r="J96" s="99" t="s">
        <v>65</v>
      </c>
      <c r="K96" s="100" t="s">
        <v>65</v>
      </c>
      <c r="L96" s="101" t="s">
        <v>65</v>
      </c>
      <c r="M96" s="101" t="s">
        <v>65</v>
      </c>
      <c r="N96" s="101" t="s">
        <v>65</v>
      </c>
      <c r="O96" s="102" t="s">
        <v>65</v>
      </c>
      <c r="P96" s="8"/>
      <c r="Q96" s="8"/>
      <c r="R96" s="8"/>
    </row>
    <row r="97">
      <c r="A97" s="94">
        <f t="shared" si="31"/>
        <v>11</v>
      </c>
      <c r="B97" s="98">
        <f t="shared" si="26"/>
        <v>49600</v>
      </c>
      <c r="C97" s="95">
        <v>1.0</v>
      </c>
      <c r="D97" s="96">
        <f t="shared" si="27"/>
        <v>0.00002016129032</v>
      </c>
      <c r="E97" s="95">
        <v>9.0</v>
      </c>
      <c r="F97" s="97" t="s">
        <v>64</v>
      </c>
      <c r="G97" s="98">
        <f t="shared" si="28"/>
        <v>240.9971108</v>
      </c>
      <c r="H97" s="98">
        <f t="shared" si="29"/>
        <v>481.9942216</v>
      </c>
      <c r="I97" s="95">
        <f t="shared" si="30"/>
        <v>722.9913325</v>
      </c>
      <c r="J97" s="99" t="s">
        <v>65</v>
      </c>
      <c r="K97" s="100" t="s">
        <v>65</v>
      </c>
      <c r="L97" s="101" t="s">
        <v>65</v>
      </c>
      <c r="M97" s="101" t="s">
        <v>65</v>
      </c>
      <c r="N97" s="101" t="s">
        <v>65</v>
      </c>
      <c r="O97" s="102" t="s">
        <v>65</v>
      </c>
      <c r="P97" s="8"/>
      <c r="Q97" s="14"/>
      <c r="R97" s="38"/>
    </row>
    <row r="98">
      <c r="A98" s="94">
        <f t="shared" si="31"/>
        <v>12</v>
      </c>
      <c r="B98" s="98">
        <f t="shared" si="26"/>
        <v>50100</v>
      </c>
      <c r="C98" s="95">
        <v>1.0</v>
      </c>
      <c r="D98" s="96">
        <f t="shared" si="27"/>
        <v>0.00001996007984</v>
      </c>
      <c r="E98" s="95">
        <v>9.0</v>
      </c>
      <c r="F98" s="97" t="s">
        <v>64</v>
      </c>
      <c r="G98" s="98">
        <f t="shared" si="28"/>
        <v>240.9971108</v>
      </c>
      <c r="H98" s="98">
        <f t="shared" si="29"/>
        <v>481.9942216</v>
      </c>
      <c r="I98" s="95">
        <f t="shared" si="30"/>
        <v>722.9913325</v>
      </c>
      <c r="J98" s="99" t="s">
        <v>65</v>
      </c>
      <c r="K98" s="100" t="s">
        <v>65</v>
      </c>
      <c r="L98" s="101" t="s">
        <v>65</v>
      </c>
      <c r="M98" s="101" t="s">
        <v>65</v>
      </c>
      <c r="N98" s="101" t="s">
        <v>65</v>
      </c>
      <c r="O98" s="102" t="s">
        <v>65</v>
      </c>
      <c r="P98" s="8"/>
    </row>
    <row r="99">
      <c r="A99" s="94">
        <f t="shared" si="31"/>
        <v>13</v>
      </c>
      <c r="B99" s="98">
        <f t="shared" si="26"/>
        <v>50600</v>
      </c>
      <c r="C99" s="95">
        <v>1.0</v>
      </c>
      <c r="D99" s="96">
        <f t="shared" si="27"/>
        <v>0.00001976284585</v>
      </c>
      <c r="E99" s="95">
        <v>9.0</v>
      </c>
      <c r="F99" s="97" t="s">
        <v>64</v>
      </c>
      <c r="G99" s="98">
        <f t="shared" si="28"/>
        <v>240.9971108</v>
      </c>
      <c r="H99" s="98">
        <f t="shared" si="29"/>
        <v>481.9942216</v>
      </c>
      <c r="I99" s="95">
        <f t="shared" si="30"/>
        <v>722.9913325</v>
      </c>
      <c r="J99" s="99" t="s">
        <v>65</v>
      </c>
      <c r="K99" s="100" t="s">
        <v>65</v>
      </c>
      <c r="L99" s="101" t="s">
        <v>65</v>
      </c>
      <c r="M99" s="101" t="s">
        <v>65</v>
      </c>
      <c r="N99" s="101" t="s">
        <v>65</v>
      </c>
      <c r="O99" s="102" t="s">
        <v>65</v>
      </c>
      <c r="P99" s="8"/>
    </row>
    <row r="100">
      <c r="A100" s="94">
        <f t="shared" si="31"/>
        <v>14</v>
      </c>
      <c r="B100" s="98">
        <f t="shared" si="26"/>
        <v>51100</v>
      </c>
      <c r="C100" s="95">
        <v>1.0</v>
      </c>
      <c r="D100" s="96">
        <f t="shared" si="27"/>
        <v>0.00001956947162</v>
      </c>
      <c r="E100" s="95">
        <v>10.0</v>
      </c>
      <c r="F100" s="97" t="s">
        <v>64</v>
      </c>
      <c r="G100" s="98">
        <f t="shared" si="28"/>
        <v>240.9971108</v>
      </c>
      <c r="H100" s="98">
        <f t="shared" si="29"/>
        <v>481.9942216</v>
      </c>
      <c r="I100" s="95">
        <f t="shared" si="30"/>
        <v>722.9913325</v>
      </c>
      <c r="J100" s="99" t="s">
        <v>65</v>
      </c>
      <c r="K100" s="100" t="s">
        <v>65</v>
      </c>
      <c r="L100" s="101" t="s">
        <v>65</v>
      </c>
      <c r="M100" s="101" t="s">
        <v>65</v>
      </c>
      <c r="N100" s="101" t="s">
        <v>65</v>
      </c>
      <c r="O100" s="102" t="s">
        <v>65</v>
      </c>
      <c r="P100" s="8"/>
    </row>
    <row r="101">
      <c r="A101" s="94">
        <f t="shared" si="31"/>
        <v>15</v>
      </c>
      <c r="B101" s="98">
        <f t="shared" si="26"/>
        <v>51600</v>
      </c>
      <c r="C101" s="95">
        <v>1.0</v>
      </c>
      <c r="D101" s="96">
        <f t="shared" si="27"/>
        <v>0.00001937984496</v>
      </c>
      <c r="E101" s="95">
        <v>10.0</v>
      </c>
      <c r="F101" s="97" t="s">
        <v>64</v>
      </c>
      <c r="G101" s="98">
        <f t="shared" si="28"/>
        <v>240.9971108</v>
      </c>
      <c r="H101" s="98">
        <f t="shared" si="29"/>
        <v>481.9942216</v>
      </c>
      <c r="I101" s="95">
        <f t="shared" si="30"/>
        <v>722.9913325</v>
      </c>
      <c r="J101" s="99" t="s">
        <v>65</v>
      </c>
      <c r="K101" s="100" t="s">
        <v>65</v>
      </c>
      <c r="L101" s="101" t="s">
        <v>65</v>
      </c>
      <c r="M101" s="101" t="s">
        <v>65</v>
      </c>
      <c r="N101" s="101" t="s">
        <v>65</v>
      </c>
      <c r="O101" s="102" t="s">
        <v>65</v>
      </c>
      <c r="P101" s="8"/>
    </row>
    <row r="102">
      <c r="A102" s="94">
        <f t="shared" si="31"/>
        <v>16</v>
      </c>
      <c r="B102" s="98">
        <f t="shared" si="26"/>
        <v>52100</v>
      </c>
      <c r="C102" s="95">
        <v>1.0</v>
      </c>
      <c r="D102" s="96">
        <f t="shared" si="27"/>
        <v>0.00001919385797</v>
      </c>
      <c r="E102" s="95">
        <v>10.0</v>
      </c>
      <c r="F102" s="97" t="s">
        <v>64</v>
      </c>
      <c r="G102" s="98">
        <f t="shared" si="28"/>
        <v>240.9971108</v>
      </c>
      <c r="H102" s="98">
        <f t="shared" si="29"/>
        <v>481.9942216</v>
      </c>
      <c r="I102" s="95">
        <f t="shared" si="30"/>
        <v>722.9913325</v>
      </c>
      <c r="J102" s="99" t="s">
        <v>65</v>
      </c>
      <c r="K102" s="100" t="s">
        <v>65</v>
      </c>
      <c r="L102" s="101" t="s">
        <v>65</v>
      </c>
      <c r="M102" s="101" t="s">
        <v>65</v>
      </c>
      <c r="N102" s="101" t="s">
        <v>65</v>
      </c>
      <c r="O102" s="102" t="s">
        <v>65</v>
      </c>
      <c r="P102" s="8"/>
    </row>
    <row r="103">
      <c r="A103" s="94">
        <f t="shared" si="31"/>
        <v>17</v>
      </c>
      <c r="B103" s="98">
        <f t="shared" si="26"/>
        <v>52600</v>
      </c>
      <c r="C103" s="95">
        <v>1.0</v>
      </c>
      <c r="D103" s="96">
        <f t="shared" si="27"/>
        <v>0.00001901140684</v>
      </c>
      <c r="E103" s="95">
        <v>10.0</v>
      </c>
      <c r="F103" s="97" t="s">
        <v>64</v>
      </c>
      <c r="G103" s="98">
        <f t="shared" si="28"/>
        <v>240.9971108</v>
      </c>
      <c r="H103" s="98">
        <f t="shared" si="29"/>
        <v>481.9942216</v>
      </c>
      <c r="I103" s="95">
        <f t="shared" si="30"/>
        <v>722.9913325</v>
      </c>
      <c r="J103" s="99" t="s">
        <v>65</v>
      </c>
      <c r="K103" s="100" t="s">
        <v>65</v>
      </c>
      <c r="L103" s="101" t="s">
        <v>65</v>
      </c>
      <c r="M103" s="101" t="s">
        <v>65</v>
      </c>
      <c r="N103" s="101" t="s">
        <v>65</v>
      </c>
      <c r="O103" s="102" t="s">
        <v>65</v>
      </c>
      <c r="P103" s="8"/>
    </row>
    <row r="104">
      <c r="A104" s="94">
        <f t="shared" si="31"/>
        <v>18</v>
      </c>
      <c r="B104" s="98">
        <f t="shared" si="26"/>
        <v>53100</v>
      </c>
      <c r="C104" s="95">
        <v>1.0</v>
      </c>
      <c r="D104" s="96">
        <f t="shared" si="27"/>
        <v>0.00001883239171</v>
      </c>
      <c r="E104" s="95">
        <v>10.0</v>
      </c>
      <c r="F104" s="97" t="s">
        <v>64</v>
      </c>
      <c r="G104" s="98">
        <f t="shared" si="28"/>
        <v>240.9971108</v>
      </c>
      <c r="H104" s="98">
        <f t="shared" si="29"/>
        <v>481.9942216</v>
      </c>
      <c r="I104" s="95">
        <f t="shared" si="30"/>
        <v>722.9913325</v>
      </c>
      <c r="J104" s="99" t="s">
        <v>65</v>
      </c>
      <c r="K104" s="100" t="s">
        <v>65</v>
      </c>
      <c r="L104" s="101" t="s">
        <v>65</v>
      </c>
      <c r="M104" s="101" t="s">
        <v>65</v>
      </c>
      <c r="N104" s="101" t="s">
        <v>65</v>
      </c>
      <c r="O104" s="102" t="s">
        <v>65</v>
      </c>
      <c r="P104" s="8"/>
    </row>
    <row r="105">
      <c r="A105" s="94">
        <f t="shared" si="31"/>
        <v>19</v>
      </c>
      <c r="B105" s="98">
        <f t="shared" si="26"/>
        <v>53600</v>
      </c>
      <c r="C105" s="95">
        <v>1.0</v>
      </c>
      <c r="D105" s="96">
        <f t="shared" si="27"/>
        <v>0.00001865671642</v>
      </c>
      <c r="E105" s="95">
        <v>10.0</v>
      </c>
      <c r="F105" s="97" t="s">
        <v>64</v>
      </c>
      <c r="G105" s="98">
        <f t="shared" si="28"/>
        <v>240.9971108</v>
      </c>
      <c r="H105" s="98">
        <f t="shared" si="29"/>
        <v>481.9942216</v>
      </c>
      <c r="I105" s="95">
        <f t="shared" si="30"/>
        <v>722.9913325</v>
      </c>
      <c r="J105" s="99" t="s">
        <v>65</v>
      </c>
      <c r="K105" s="100" t="s">
        <v>65</v>
      </c>
      <c r="L105" s="101" t="s">
        <v>65</v>
      </c>
      <c r="M105" s="101" t="s">
        <v>65</v>
      </c>
      <c r="N105" s="101" t="s">
        <v>65</v>
      </c>
      <c r="O105" s="102" t="s">
        <v>65</v>
      </c>
      <c r="P105" s="8"/>
    </row>
    <row r="106">
      <c r="A106" s="94">
        <f t="shared" si="31"/>
        <v>20</v>
      </c>
      <c r="B106" s="98">
        <f t="shared" si="26"/>
        <v>54100</v>
      </c>
      <c r="C106" s="95">
        <v>1.0</v>
      </c>
      <c r="D106" s="96">
        <f t="shared" si="27"/>
        <v>0.00001848428835</v>
      </c>
      <c r="E106" s="95">
        <v>10.0</v>
      </c>
      <c r="F106" s="97" t="s">
        <v>64</v>
      </c>
      <c r="G106" s="98">
        <f t="shared" si="28"/>
        <v>240.9971108</v>
      </c>
      <c r="H106" s="98">
        <f t="shared" si="29"/>
        <v>481.9942216</v>
      </c>
      <c r="I106" s="95">
        <f t="shared" si="30"/>
        <v>722.9913325</v>
      </c>
      <c r="J106" s="99" t="s">
        <v>65</v>
      </c>
      <c r="K106" s="100" t="s">
        <v>65</v>
      </c>
      <c r="L106" s="101" t="s">
        <v>65</v>
      </c>
      <c r="M106" s="101" t="s">
        <v>65</v>
      </c>
      <c r="N106" s="101" t="s">
        <v>65</v>
      </c>
      <c r="O106" s="102" t="s">
        <v>65</v>
      </c>
      <c r="P106" s="8"/>
    </row>
    <row r="107">
      <c r="A107" s="94">
        <f t="shared" si="31"/>
        <v>21</v>
      </c>
      <c r="B107" s="98">
        <f t="shared" si="26"/>
        <v>54600</v>
      </c>
      <c r="C107" s="95">
        <v>1.0</v>
      </c>
      <c r="D107" s="96">
        <f t="shared" si="27"/>
        <v>0.00001831501832</v>
      </c>
      <c r="E107" s="95">
        <v>10.0</v>
      </c>
      <c r="F107" s="97" t="s">
        <v>64</v>
      </c>
      <c r="G107" s="98">
        <f t="shared" si="28"/>
        <v>240.9971108</v>
      </c>
      <c r="H107" s="98">
        <f t="shared" si="29"/>
        <v>481.9942216</v>
      </c>
      <c r="I107" s="95">
        <f t="shared" si="30"/>
        <v>722.9913325</v>
      </c>
      <c r="J107" s="99" t="s">
        <v>65</v>
      </c>
      <c r="K107" s="100" t="s">
        <v>65</v>
      </c>
      <c r="L107" s="101" t="s">
        <v>65</v>
      </c>
      <c r="M107" s="101" t="s">
        <v>65</v>
      </c>
      <c r="N107" s="101" t="s">
        <v>65</v>
      </c>
      <c r="O107" s="102" t="s">
        <v>65</v>
      </c>
      <c r="P107" s="8"/>
    </row>
    <row r="108">
      <c r="A108" s="94">
        <f t="shared" si="31"/>
        <v>22</v>
      </c>
      <c r="B108" s="98">
        <f t="shared" si="26"/>
        <v>55100</v>
      </c>
      <c r="C108" s="95">
        <v>1.0</v>
      </c>
      <c r="D108" s="96">
        <f t="shared" si="27"/>
        <v>0.00001814882033</v>
      </c>
      <c r="E108" s="95">
        <v>11.0</v>
      </c>
      <c r="F108" s="97" t="s">
        <v>64</v>
      </c>
      <c r="G108" s="98">
        <f t="shared" si="28"/>
        <v>240.9971108</v>
      </c>
      <c r="H108" s="98">
        <f t="shared" si="29"/>
        <v>481.9942216</v>
      </c>
      <c r="I108" s="95">
        <f t="shared" si="30"/>
        <v>722.9913325</v>
      </c>
      <c r="J108" s="99" t="s">
        <v>65</v>
      </c>
      <c r="K108" s="100" t="s">
        <v>65</v>
      </c>
      <c r="L108" s="101" t="s">
        <v>65</v>
      </c>
      <c r="M108" s="101" t="s">
        <v>65</v>
      </c>
      <c r="N108" s="101" t="s">
        <v>65</v>
      </c>
      <c r="O108" s="102" t="s">
        <v>65</v>
      </c>
      <c r="P108" s="8"/>
    </row>
    <row r="109">
      <c r="A109" s="94">
        <f t="shared" si="31"/>
        <v>23</v>
      </c>
      <c r="B109" s="98">
        <f t="shared" si="26"/>
        <v>55600</v>
      </c>
      <c r="C109" s="95">
        <v>1.0</v>
      </c>
      <c r="D109" s="96">
        <f t="shared" si="27"/>
        <v>0.00001798561151</v>
      </c>
      <c r="E109" s="95">
        <v>11.0</v>
      </c>
      <c r="F109" s="97" t="s">
        <v>64</v>
      </c>
      <c r="G109" s="98">
        <f t="shared" si="28"/>
        <v>240.9971108</v>
      </c>
      <c r="H109" s="98">
        <f t="shared" si="29"/>
        <v>481.9942216</v>
      </c>
      <c r="I109" s="95">
        <f t="shared" si="30"/>
        <v>722.9913325</v>
      </c>
      <c r="J109" s="99" t="s">
        <v>65</v>
      </c>
      <c r="K109" s="100" t="s">
        <v>65</v>
      </c>
      <c r="L109" s="101" t="s">
        <v>65</v>
      </c>
      <c r="M109" s="101" t="s">
        <v>65</v>
      </c>
      <c r="N109" s="101" t="s">
        <v>65</v>
      </c>
      <c r="O109" s="102" t="s">
        <v>65</v>
      </c>
      <c r="P109" s="8"/>
    </row>
    <row r="110">
      <c r="A110" s="94">
        <f t="shared" si="31"/>
        <v>24</v>
      </c>
      <c r="B110" s="98">
        <f t="shared" si="26"/>
        <v>56100</v>
      </c>
      <c r="C110" s="95">
        <v>1.0</v>
      </c>
      <c r="D110" s="96">
        <f t="shared" si="27"/>
        <v>0.00001782531194</v>
      </c>
      <c r="E110" s="95">
        <v>11.0</v>
      </c>
      <c r="F110" s="97" t="s">
        <v>64</v>
      </c>
      <c r="G110" s="98">
        <f t="shared" si="28"/>
        <v>240.9971108</v>
      </c>
      <c r="H110" s="98">
        <f t="shared" si="29"/>
        <v>481.9942216</v>
      </c>
      <c r="I110" s="95">
        <f t="shared" si="30"/>
        <v>722.9913325</v>
      </c>
      <c r="J110" s="99" t="s">
        <v>65</v>
      </c>
      <c r="K110" s="100" t="s">
        <v>65</v>
      </c>
      <c r="L110" s="101" t="s">
        <v>65</v>
      </c>
      <c r="M110" s="101" t="s">
        <v>65</v>
      </c>
      <c r="N110" s="101" t="s">
        <v>65</v>
      </c>
      <c r="O110" s="102" t="s">
        <v>65</v>
      </c>
      <c r="P110" s="8"/>
    </row>
    <row r="111">
      <c r="A111" s="94">
        <f t="shared" si="31"/>
        <v>25</v>
      </c>
      <c r="B111" s="98">
        <f t="shared" si="26"/>
        <v>56600</v>
      </c>
      <c r="C111" s="95">
        <v>1.0</v>
      </c>
      <c r="D111" s="96">
        <f t="shared" si="27"/>
        <v>0.00001766784452</v>
      </c>
      <c r="E111" s="95">
        <v>11.0</v>
      </c>
      <c r="F111" s="97" t="s">
        <v>64</v>
      </c>
      <c r="G111" s="98">
        <f t="shared" si="28"/>
        <v>240.9971108</v>
      </c>
      <c r="H111" s="98">
        <f t="shared" si="29"/>
        <v>481.9942216</v>
      </c>
      <c r="I111" s="95">
        <f t="shared" si="30"/>
        <v>722.9913325</v>
      </c>
      <c r="J111" s="99" t="s">
        <v>65</v>
      </c>
      <c r="K111" s="100" t="s">
        <v>65</v>
      </c>
      <c r="L111" s="101" t="s">
        <v>65</v>
      </c>
      <c r="M111" s="101" t="s">
        <v>65</v>
      </c>
      <c r="N111" s="101" t="s">
        <v>65</v>
      </c>
      <c r="O111" s="102" t="s">
        <v>65</v>
      </c>
      <c r="P111" s="8"/>
    </row>
    <row r="112">
      <c r="A112" s="94">
        <f t="shared" si="31"/>
        <v>26</v>
      </c>
      <c r="B112" s="98">
        <f t="shared" si="26"/>
        <v>57100</v>
      </c>
      <c r="C112" s="95">
        <v>1.0</v>
      </c>
      <c r="D112" s="96">
        <f t="shared" si="27"/>
        <v>0.00001751313485</v>
      </c>
      <c r="E112" s="95">
        <v>11.0</v>
      </c>
      <c r="F112" s="97" t="s">
        <v>64</v>
      </c>
      <c r="G112" s="98">
        <f t="shared" si="28"/>
        <v>240.9971108</v>
      </c>
      <c r="H112" s="98">
        <f t="shared" si="29"/>
        <v>481.9942216</v>
      </c>
      <c r="I112" s="95">
        <f t="shared" si="30"/>
        <v>722.9913325</v>
      </c>
      <c r="J112" s="99" t="s">
        <v>65</v>
      </c>
      <c r="K112" s="100" t="s">
        <v>65</v>
      </c>
      <c r="L112" s="101" t="s">
        <v>65</v>
      </c>
      <c r="M112" s="101" t="s">
        <v>65</v>
      </c>
      <c r="N112" s="101" t="s">
        <v>65</v>
      </c>
      <c r="O112" s="102" t="s">
        <v>65</v>
      </c>
      <c r="P112" s="8"/>
    </row>
    <row r="113">
      <c r="A113" s="94">
        <f t="shared" si="31"/>
        <v>27</v>
      </c>
      <c r="B113" s="98">
        <f t="shared" si="26"/>
        <v>57600</v>
      </c>
      <c r="C113" s="95">
        <v>1.0</v>
      </c>
      <c r="D113" s="96">
        <f t="shared" si="27"/>
        <v>0.00001736111111</v>
      </c>
      <c r="E113" s="95">
        <v>11.0</v>
      </c>
      <c r="F113" s="97" t="s">
        <v>64</v>
      </c>
      <c r="G113" s="98">
        <f t="shared" si="28"/>
        <v>240.9971108</v>
      </c>
      <c r="H113" s="98">
        <f t="shared" si="29"/>
        <v>481.9942216</v>
      </c>
      <c r="I113" s="95">
        <f t="shared" si="30"/>
        <v>722.9913325</v>
      </c>
      <c r="J113" s="99" t="s">
        <v>65</v>
      </c>
      <c r="K113" s="100" t="s">
        <v>65</v>
      </c>
      <c r="L113" s="101" t="s">
        <v>65</v>
      </c>
      <c r="M113" s="101" t="s">
        <v>65</v>
      </c>
      <c r="N113" s="101" t="s">
        <v>65</v>
      </c>
      <c r="O113" s="102" t="s">
        <v>65</v>
      </c>
      <c r="P113" s="8"/>
    </row>
    <row r="114">
      <c r="A114" s="94">
        <f t="shared" si="31"/>
        <v>28</v>
      </c>
      <c r="B114" s="98">
        <f t="shared" si="26"/>
        <v>58100</v>
      </c>
      <c r="C114" s="95">
        <v>1.0</v>
      </c>
      <c r="D114" s="96">
        <f t="shared" si="27"/>
        <v>0.00001721170396</v>
      </c>
      <c r="E114" s="95">
        <v>11.0</v>
      </c>
      <c r="F114" s="97" t="s">
        <v>64</v>
      </c>
      <c r="G114" s="98">
        <f t="shared" si="28"/>
        <v>240.9971108</v>
      </c>
      <c r="H114" s="98">
        <f t="shared" si="29"/>
        <v>481.9942216</v>
      </c>
      <c r="I114" s="95">
        <f t="shared" si="30"/>
        <v>722.9913325</v>
      </c>
      <c r="J114" s="99" t="s">
        <v>65</v>
      </c>
      <c r="K114" s="100" t="s">
        <v>65</v>
      </c>
      <c r="L114" s="101" t="s">
        <v>65</v>
      </c>
      <c r="M114" s="101" t="s">
        <v>65</v>
      </c>
      <c r="N114" s="101" t="s">
        <v>65</v>
      </c>
      <c r="O114" s="102" t="s">
        <v>65</v>
      </c>
      <c r="P114" s="8"/>
    </row>
    <row r="115">
      <c r="A115" s="94">
        <f t="shared" si="31"/>
        <v>29</v>
      </c>
      <c r="B115" s="98">
        <f t="shared" si="26"/>
        <v>58600</v>
      </c>
      <c r="C115" s="95">
        <v>1.0</v>
      </c>
      <c r="D115" s="96">
        <f t="shared" si="27"/>
        <v>0.00001706484642</v>
      </c>
      <c r="E115" s="95">
        <v>11.0</v>
      </c>
      <c r="F115" s="97" t="s">
        <v>64</v>
      </c>
      <c r="G115" s="98">
        <f t="shared" si="28"/>
        <v>240.9971108</v>
      </c>
      <c r="H115" s="98">
        <f t="shared" si="29"/>
        <v>481.9942216</v>
      </c>
      <c r="I115" s="95">
        <f t="shared" si="30"/>
        <v>722.9913325</v>
      </c>
      <c r="J115" s="99" t="s">
        <v>65</v>
      </c>
      <c r="K115" s="100" t="s">
        <v>65</v>
      </c>
      <c r="L115" s="101" t="s">
        <v>65</v>
      </c>
      <c r="M115" s="101" t="s">
        <v>65</v>
      </c>
      <c r="N115" s="101" t="s">
        <v>65</v>
      </c>
      <c r="O115" s="102" t="s">
        <v>65</v>
      </c>
      <c r="P115" s="8"/>
    </row>
    <row r="116">
      <c r="A116" s="94">
        <f t="shared" si="31"/>
        <v>30</v>
      </c>
      <c r="B116" s="98">
        <f t="shared" si="26"/>
        <v>59100</v>
      </c>
      <c r="C116" s="95">
        <v>1.0</v>
      </c>
      <c r="D116" s="96">
        <f t="shared" si="27"/>
        <v>0.00001692047377</v>
      </c>
      <c r="E116" s="95">
        <v>11.0</v>
      </c>
      <c r="F116" s="97" t="s">
        <v>64</v>
      </c>
      <c r="G116" s="98">
        <f t="shared" si="28"/>
        <v>240.9971108</v>
      </c>
      <c r="H116" s="98">
        <f t="shared" si="29"/>
        <v>481.9942216</v>
      </c>
      <c r="I116" s="95">
        <f t="shared" si="30"/>
        <v>722.9913325</v>
      </c>
      <c r="J116" s="99" t="s">
        <v>65</v>
      </c>
      <c r="K116" s="100" t="s">
        <v>65</v>
      </c>
      <c r="L116" s="101" t="s">
        <v>65</v>
      </c>
      <c r="M116" s="101" t="s">
        <v>65</v>
      </c>
      <c r="N116" s="101" t="s">
        <v>65</v>
      </c>
      <c r="O116" s="102" t="s">
        <v>65</v>
      </c>
      <c r="P116" s="8"/>
    </row>
    <row r="117">
      <c r="A117" s="94">
        <f t="shared" si="31"/>
        <v>31</v>
      </c>
      <c r="B117" s="98">
        <f t="shared" si="26"/>
        <v>59600</v>
      </c>
      <c r="C117" s="95">
        <v>1.0</v>
      </c>
      <c r="D117" s="96">
        <f t="shared" si="27"/>
        <v>0.00001677852349</v>
      </c>
      <c r="E117" s="95">
        <v>11.0</v>
      </c>
      <c r="F117" s="97" t="s">
        <v>64</v>
      </c>
      <c r="G117" s="98">
        <f t="shared" si="28"/>
        <v>240.9971108</v>
      </c>
      <c r="H117" s="98">
        <f t="shared" si="29"/>
        <v>481.9942216</v>
      </c>
      <c r="I117" s="95">
        <f t="shared" si="30"/>
        <v>722.9913325</v>
      </c>
      <c r="J117" s="99" t="s">
        <v>65</v>
      </c>
      <c r="K117" s="100" t="s">
        <v>65</v>
      </c>
      <c r="L117" s="101" t="s">
        <v>65</v>
      </c>
      <c r="M117" s="101" t="s">
        <v>65</v>
      </c>
      <c r="N117" s="101" t="s">
        <v>65</v>
      </c>
      <c r="O117" s="102" t="s">
        <v>65</v>
      </c>
      <c r="P117" s="8"/>
    </row>
    <row r="118">
      <c r="A118" s="94">
        <f t="shared" si="31"/>
        <v>32</v>
      </c>
      <c r="B118" s="98">
        <f t="shared" si="26"/>
        <v>60100</v>
      </c>
      <c r="C118" s="95">
        <v>1.0</v>
      </c>
      <c r="D118" s="96">
        <f t="shared" si="27"/>
        <v>0.00001663893511</v>
      </c>
      <c r="E118" s="95">
        <v>12.0</v>
      </c>
      <c r="F118" s="97" t="s">
        <v>64</v>
      </c>
      <c r="G118" s="98">
        <f t="shared" si="28"/>
        <v>240.9971108</v>
      </c>
      <c r="H118" s="98">
        <f t="shared" si="29"/>
        <v>481.9942216</v>
      </c>
      <c r="I118" s="95">
        <f t="shared" si="30"/>
        <v>722.9913325</v>
      </c>
      <c r="J118" s="99" t="s">
        <v>65</v>
      </c>
      <c r="K118" s="100" t="s">
        <v>65</v>
      </c>
      <c r="L118" s="101" t="s">
        <v>65</v>
      </c>
      <c r="M118" s="101" t="s">
        <v>65</v>
      </c>
      <c r="N118" s="101" t="s">
        <v>65</v>
      </c>
      <c r="O118" s="102" t="s">
        <v>65</v>
      </c>
      <c r="P118" s="8"/>
    </row>
    <row r="119">
      <c r="A119" s="94">
        <f t="shared" si="31"/>
        <v>33</v>
      </c>
      <c r="B119" s="98">
        <f t="shared" si="26"/>
        <v>60600</v>
      </c>
      <c r="C119" s="95">
        <v>1.0</v>
      </c>
      <c r="D119" s="96">
        <f t="shared" si="27"/>
        <v>0.00001650165017</v>
      </c>
      <c r="E119" s="95">
        <v>12.0</v>
      </c>
      <c r="F119" s="97" t="s">
        <v>64</v>
      </c>
      <c r="G119" s="98">
        <f t="shared" si="28"/>
        <v>240.9971108</v>
      </c>
      <c r="H119" s="98">
        <f t="shared" si="29"/>
        <v>481.9942216</v>
      </c>
      <c r="I119" s="95">
        <f t="shared" si="30"/>
        <v>722.9913325</v>
      </c>
      <c r="J119" s="99" t="s">
        <v>65</v>
      </c>
      <c r="K119" s="100" t="s">
        <v>65</v>
      </c>
      <c r="L119" s="101" t="s">
        <v>65</v>
      </c>
      <c r="M119" s="101" t="s">
        <v>65</v>
      </c>
      <c r="N119" s="101" t="s">
        <v>65</v>
      </c>
      <c r="O119" s="102" t="s">
        <v>65</v>
      </c>
      <c r="P119" s="8"/>
    </row>
    <row r="120">
      <c r="A120" s="94">
        <f t="shared" si="31"/>
        <v>34</v>
      </c>
      <c r="B120" s="98">
        <f t="shared" si="26"/>
        <v>61100</v>
      </c>
      <c r="C120" s="95">
        <v>1.0</v>
      </c>
      <c r="D120" s="96">
        <f t="shared" si="27"/>
        <v>0.00001636661211</v>
      </c>
      <c r="E120" s="95">
        <v>12.0</v>
      </c>
      <c r="F120" s="97" t="s">
        <v>64</v>
      </c>
      <c r="G120" s="98">
        <f t="shared" si="28"/>
        <v>240.9971108</v>
      </c>
      <c r="H120" s="98">
        <f t="shared" si="29"/>
        <v>481.9942216</v>
      </c>
      <c r="I120" s="95">
        <f t="shared" si="30"/>
        <v>722.9913325</v>
      </c>
      <c r="J120" s="99" t="s">
        <v>65</v>
      </c>
      <c r="K120" s="100" t="s">
        <v>65</v>
      </c>
      <c r="L120" s="101" t="s">
        <v>65</v>
      </c>
      <c r="M120" s="101" t="s">
        <v>65</v>
      </c>
      <c r="N120" s="101" t="s">
        <v>65</v>
      </c>
      <c r="O120" s="102" t="s">
        <v>65</v>
      </c>
      <c r="P120" s="8"/>
    </row>
    <row r="121">
      <c r="A121" s="94">
        <f t="shared" si="31"/>
        <v>35</v>
      </c>
      <c r="B121" s="98">
        <f t="shared" si="26"/>
        <v>61600</v>
      </c>
      <c r="C121" s="95">
        <v>1.0</v>
      </c>
      <c r="D121" s="96">
        <f t="shared" si="27"/>
        <v>0.00001623376623</v>
      </c>
      <c r="E121" s="95">
        <v>12.0</v>
      </c>
      <c r="F121" s="97" t="s">
        <v>64</v>
      </c>
      <c r="G121" s="98">
        <f t="shared" si="28"/>
        <v>240.9971108</v>
      </c>
      <c r="H121" s="98">
        <f t="shared" si="29"/>
        <v>481.9942216</v>
      </c>
      <c r="I121" s="95">
        <f t="shared" si="30"/>
        <v>722.9913325</v>
      </c>
      <c r="J121" s="99" t="s">
        <v>65</v>
      </c>
      <c r="K121" s="100" t="s">
        <v>65</v>
      </c>
      <c r="L121" s="101" t="s">
        <v>65</v>
      </c>
      <c r="M121" s="101" t="s">
        <v>65</v>
      </c>
      <c r="N121" s="101" t="s">
        <v>65</v>
      </c>
      <c r="O121" s="102" t="s">
        <v>65</v>
      </c>
      <c r="P121" s="8"/>
    </row>
    <row r="122">
      <c r="A122" s="94">
        <f t="shared" si="31"/>
        <v>36</v>
      </c>
      <c r="B122" s="98">
        <f t="shared" si="26"/>
        <v>62100</v>
      </c>
      <c r="C122" s="95">
        <v>1.0</v>
      </c>
      <c r="D122" s="96">
        <f t="shared" si="27"/>
        <v>0.00001610305958</v>
      </c>
      <c r="E122" s="95">
        <v>12.0</v>
      </c>
      <c r="F122" s="97" t="s">
        <v>64</v>
      </c>
      <c r="G122" s="98">
        <f t="shared" si="28"/>
        <v>240.9971108</v>
      </c>
      <c r="H122" s="98">
        <f t="shared" si="29"/>
        <v>481.9942216</v>
      </c>
      <c r="I122" s="95">
        <f t="shared" si="30"/>
        <v>722.9913325</v>
      </c>
      <c r="J122" s="99" t="s">
        <v>65</v>
      </c>
      <c r="K122" s="100" t="s">
        <v>65</v>
      </c>
      <c r="L122" s="101" t="s">
        <v>65</v>
      </c>
      <c r="M122" s="101" t="s">
        <v>65</v>
      </c>
      <c r="N122" s="101" t="s">
        <v>65</v>
      </c>
      <c r="O122" s="102" t="s">
        <v>65</v>
      </c>
      <c r="P122" s="8"/>
    </row>
    <row r="123">
      <c r="A123" s="94">
        <f t="shared" si="31"/>
        <v>37</v>
      </c>
      <c r="B123" s="98">
        <f t="shared" si="26"/>
        <v>62600</v>
      </c>
      <c r="C123" s="95">
        <v>1.0</v>
      </c>
      <c r="D123" s="96">
        <f t="shared" si="27"/>
        <v>0.00001597444089</v>
      </c>
      <c r="E123" s="95">
        <v>12.0</v>
      </c>
      <c r="F123" s="97" t="s">
        <v>64</v>
      </c>
      <c r="G123" s="98">
        <f t="shared" si="28"/>
        <v>240.9971108</v>
      </c>
      <c r="H123" s="98">
        <f t="shared" si="29"/>
        <v>481.9942216</v>
      </c>
      <c r="I123" s="95">
        <f t="shared" si="30"/>
        <v>722.9913325</v>
      </c>
      <c r="J123" s="99" t="s">
        <v>65</v>
      </c>
      <c r="K123" s="100" t="s">
        <v>65</v>
      </c>
      <c r="L123" s="101" t="s">
        <v>65</v>
      </c>
      <c r="M123" s="101" t="s">
        <v>65</v>
      </c>
      <c r="N123" s="101" t="s">
        <v>65</v>
      </c>
      <c r="O123" s="102" t="s">
        <v>65</v>
      </c>
      <c r="P123" s="8"/>
    </row>
    <row r="124">
      <c r="A124" s="94">
        <f t="shared" si="31"/>
        <v>38</v>
      </c>
      <c r="B124" s="98">
        <f t="shared" si="26"/>
        <v>63100</v>
      </c>
      <c r="C124" s="95">
        <v>1.0</v>
      </c>
      <c r="D124" s="96">
        <f t="shared" si="27"/>
        <v>0.00001584786054</v>
      </c>
      <c r="E124" s="95">
        <v>12.0</v>
      </c>
      <c r="F124" s="97" t="s">
        <v>64</v>
      </c>
      <c r="G124" s="98">
        <f t="shared" si="28"/>
        <v>240.9971108</v>
      </c>
      <c r="H124" s="98">
        <f t="shared" si="29"/>
        <v>481.9942216</v>
      </c>
      <c r="I124" s="95">
        <f t="shared" si="30"/>
        <v>722.9913325</v>
      </c>
      <c r="J124" s="99" t="s">
        <v>65</v>
      </c>
      <c r="K124" s="100" t="s">
        <v>65</v>
      </c>
      <c r="L124" s="101" t="s">
        <v>65</v>
      </c>
      <c r="M124" s="101" t="s">
        <v>65</v>
      </c>
      <c r="N124" s="101" t="s">
        <v>65</v>
      </c>
      <c r="O124" s="102" t="s">
        <v>65</v>
      </c>
      <c r="P124" s="8"/>
    </row>
    <row r="125">
      <c r="A125" s="94">
        <f t="shared" si="31"/>
        <v>39</v>
      </c>
      <c r="B125" s="98">
        <f t="shared" si="26"/>
        <v>63600</v>
      </c>
      <c r="C125" s="95">
        <v>1.0</v>
      </c>
      <c r="D125" s="96">
        <f t="shared" si="27"/>
        <v>0.00001572327044</v>
      </c>
      <c r="E125" s="95">
        <v>12.0</v>
      </c>
      <c r="F125" s="97" t="s">
        <v>64</v>
      </c>
      <c r="G125" s="98">
        <f t="shared" si="28"/>
        <v>240.9971108</v>
      </c>
      <c r="H125" s="98">
        <f t="shared" si="29"/>
        <v>481.9942216</v>
      </c>
      <c r="I125" s="95">
        <f t="shared" si="30"/>
        <v>722.9913325</v>
      </c>
      <c r="J125" s="99" t="s">
        <v>65</v>
      </c>
      <c r="K125" s="100" t="s">
        <v>65</v>
      </c>
      <c r="L125" s="101" t="s">
        <v>65</v>
      </c>
      <c r="M125" s="101" t="s">
        <v>65</v>
      </c>
      <c r="N125" s="101" t="s">
        <v>65</v>
      </c>
      <c r="O125" s="102" t="s">
        <v>65</v>
      </c>
      <c r="P125" s="8"/>
    </row>
    <row r="126">
      <c r="A126" s="94">
        <f t="shared" si="31"/>
        <v>40</v>
      </c>
      <c r="B126" s="98">
        <f t="shared" si="26"/>
        <v>64100</v>
      </c>
      <c r="C126" s="95">
        <v>1.0</v>
      </c>
      <c r="D126" s="96">
        <f t="shared" si="27"/>
        <v>0.00001560062402</v>
      </c>
      <c r="E126" s="95">
        <v>12.0</v>
      </c>
      <c r="F126" s="97" t="s">
        <v>64</v>
      </c>
      <c r="G126" s="98">
        <f t="shared" si="28"/>
        <v>240.9971108</v>
      </c>
      <c r="H126" s="98">
        <f t="shared" si="29"/>
        <v>481.9942216</v>
      </c>
      <c r="I126" s="95">
        <f t="shared" si="30"/>
        <v>722.9913325</v>
      </c>
      <c r="J126" s="99" t="s">
        <v>65</v>
      </c>
      <c r="K126" s="100" t="s">
        <v>65</v>
      </c>
      <c r="L126" s="101" t="s">
        <v>65</v>
      </c>
      <c r="M126" s="101" t="s">
        <v>65</v>
      </c>
      <c r="N126" s="101" t="s">
        <v>65</v>
      </c>
      <c r="O126" s="102" t="s">
        <v>65</v>
      </c>
      <c r="P126" s="8"/>
    </row>
    <row r="127">
      <c r="A127" s="94">
        <f t="shared" si="31"/>
        <v>41</v>
      </c>
      <c r="B127" s="98">
        <f t="shared" si="26"/>
        <v>64600</v>
      </c>
      <c r="C127" s="95">
        <v>1.0</v>
      </c>
      <c r="D127" s="96">
        <f t="shared" si="27"/>
        <v>0.00001547987616</v>
      </c>
      <c r="E127" s="95">
        <v>12.0</v>
      </c>
      <c r="F127" s="97" t="s">
        <v>64</v>
      </c>
      <c r="G127" s="98">
        <f t="shared" si="28"/>
        <v>240.9971108</v>
      </c>
      <c r="H127" s="98">
        <f t="shared" si="29"/>
        <v>481.9942216</v>
      </c>
      <c r="I127" s="95">
        <f t="shared" si="30"/>
        <v>722.9913325</v>
      </c>
      <c r="J127" s="99" t="s">
        <v>65</v>
      </c>
      <c r="K127" s="100" t="s">
        <v>65</v>
      </c>
      <c r="L127" s="101" t="s">
        <v>65</v>
      </c>
      <c r="M127" s="101" t="s">
        <v>65</v>
      </c>
      <c r="N127" s="101" t="s">
        <v>65</v>
      </c>
      <c r="O127" s="102" t="s">
        <v>65</v>
      </c>
      <c r="P127" s="8"/>
    </row>
    <row r="128">
      <c r="A128" s="94">
        <f t="shared" si="31"/>
        <v>42</v>
      </c>
      <c r="B128" s="98">
        <f t="shared" si="26"/>
        <v>65100</v>
      </c>
      <c r="C128" s="95">
        <v>1.0</v>
      </c>
      <c r="D128" s="96">
        <f t="shared" si="27"/>
        <v>0.0000153609831</v>
      </c>
      <c r="E128" s="95">
        <v>12.0</v>
      </c>
      <c r="F128" s="97" t="s">
        <v>64</v>
      </c>
      <c r="G128" s="98">
        <f t="shared" si="28"/>
        <v>240.9971108</v>
      </c>
      <c r="H128" s="98">
        <f t="shared" si="29"/>
        <v>481.9942216</v>
      </c>
      <c r="I128" s="95">
        <f t="shared" si="30"/>
        <v>722.9913325</v>
      </c>
      <c r="J128" s="99" t="s">
        <v>65</v>
      </c>
      <c r="K128" s="100" t="s">
        <v>65</v>
      </c>
      <c r="L128" s="101" t="s">
        <v>65</v>
      </c>
      <c r="M128" s="101" t="s">
        <v>65</v>
      </c>
      <c r="N128" s="101" t="s">
        <v>65</v>
      </c>
      <c r="O128" s="102" t="s">
        <v>65</v>
      </c>
      <c r="P128" s="8"/>
    </row>
    <row r="129">
      <c r="A129" s="94">
        <f t="shared" si="31"/>
        <v>43</v>
      </c>
      <c r="B129" s="98">
        <f t="shared" si="26"/>
        <v>65600</v>
      </c>
      <c r="C129" s="95">
        <v>1.0</v>
      </c>
      <c r="D129" s="96">
        <f t="shared" si="27"/>
        <v>0.00001524390244</v>
      </c>
      <c r="E129" s="95">
        <v>12.0</v>
      </c>
      <c r="F129" s="97" t="s">
        <v>64</v>
      </c>
      <c r="G129" s="98">
        <f t="shared" si="28"/>
        <v>240.9971108</v>
      </c>
      <c r="H129" s="98">
        <f t="shared" si="29"/>
        <v>481.9942216</v>
      </c>
      <c r="I129" s="95">
        <f t="shared" si="30"/>
        <v>722.9913325</v>
      </c>
      <c r="J129" s="99" t="s">
        <v>65</v>
      </c>
      <c r="K129" s="100" t="s">
        <v>65</v>
      </c>
      <c r="L129" s="101" t="s">
        <v>65</v>
      </c>
      <c r="M129" s="101" t="s">
        <v>65</v>
      </c>
      <c r="N129" s="101" t="s">
        <v>65</v>
      </c>
      <c r="O129" s="102" t="s">
        <v>65</v>
      </c>
      <c r="P129" s="8"/>
    </row>
    <row r="130">
      <c r="A130" s="105">
        <v>0.0</v>
      </c>
      <c r="B130" s="66">
        <f t="shared" ref="B130:B170" si="32">66100 + 1500*A130</f>
        <v>66100</v>
      </c>
      <c r="C130" s="45">
        <v>1.0</v>
      </c>
      <c r="D130" s="106">
        <f t="shared" si="27"/>
        <v>0.00001512859304</v>
      </c>
      <c r="E130" s="45">
        <v>10.0</v>
      </c>
      <c r="F130" s="47">
        <v>12.0</v>
      </c>
      <c r="G130" s="66">
        <f t="shared" si="28"/>
        <v>240.9971108</v>
      </c>
      <c r="H130" s="66">
        <f t="shared" si="29"/>
        <v>481.9942216</v>
      </c>
      <c r="I130" s="45">
        <f t="shared" si="30"/>
        <v>722.9913325</v>
      </c>
      <c r="J130" s="107"/>
      <c r="L130" s="8"/>
      <c r="M130" s="8"/>
      <c r="N130" s="8"/>
      <c r="O130" s="108"/>
      <c r="P130" s="8"/>
    </row>
    <row r="131">
      <c r="A131" s="109">
        <f t="shared" ref="A131:A170" si="33">A130+1</f>
        <v>1</v>
      </c>
      <c r="B131" s="40">
        <f t="shared" si="32"/>
        <v>67600</v>
      </c>
      <c r="C131" s="43">
        <v>1.0</v>
      </c>
      <c r="D131" s="110">
        <f t="shared" si="27"/>
        <v>0.00001479289941</v>
      </c>
      <c r="E131" s="43">
        <v>11.0</v>
      </c>
      <c r="F131" s="42">
        <v>12.0</v>
      </c>
      <c r="G131" s="40">
        <f t="shared" si="28"/>
        <v>240.9971108</v>
      </c>
      <c r="H131" s="40">
        <f t="shared" si="29"/>
        <v>481.9942216</v>
      </c>
      <c r="I131" s="43">
        <f t="shared" si="30"/>
        <v>722.9913325</v>
      </c>
      <c r="J131" s="111"/>
      <c r="L131" s="8"/>
      <c r="M131" s="8"/>
      <c r="N131" s="8"/>
      <c r="O131" s="108"/>
      <c r="P131" s="8"/>
    </row>
    <row r="132">
      <c r="A132" s="105">
        <f t="shared" si="33"/>
        <v>2</v>
      </c>
      <c r="B132" s="66">
        <f t="shared" si="32"/>
        <v>69100</v>
      </c>
      <c r="C132" s="45">
        <v>1.0</v>
      </c>
      <c r="D132" s="106">
        <f t="shared" si="27"/>
        <v>0.00001447178003</v>
      </c>
      <c r="E132" s="45">
        <v>11.0</v>
      </c>
      <c r="F132" s="47">
        <v>12.0</v>
      </c>
      <c r="G132" s="66">
        <f t="shared" si="28"/>
        <v>240.9971108</v>
      </c>
      <c r="H132" s="66">
        <f t="shared" si="29"/>
        <v>481.9942216</v>
      </c>
      <c r="I132" s="45">
        <f t="shared" si="30"/>
        <v>722.9913325</v>
      </c>
      <c r="J132" s="107"/>
      <c r="L132" s="8"/>
      <c r="M132" s="8"/>
      <c r="N132" s="8"/>
      <c r="O132" s="108"/>
      <c r="P132" s="8"/>
    </row>
    <row r="133">
      <c r="A133" s="109">
        <f t="shared" si="33"/>
        <v>3</v>
      </c>
      <c r="B133" s="40">
        <f t="shared" si="32"/>
        <v>70600</v>
      </c>
      <c r="C133" s="43">
        <v>1.0</v>
      </c>
      <c r="D133" s="110">
        <f t="shared" si="27"/>
        <v>0.00001416430595</v>
      </c>
      <c r="E133" s="43">
        <v>11.0</v>
      </c>
      <c r="F133" s="42">
        <v>12.0</v>
      </c>
      <c r="G133" s="40">
        <f t="shared" si="28"/>
        <v>240.9971108</v>
      </c>
      <c r="H133" s="40">
        <f t="shared" si="29"/>
        <v>481.9942216</v>
      </c>
      <c r="I133" s="43">
        <f t="shared" si="30"/>
        <v>722.9913325</v>
      </c>
      <c r="J133" s="111"/>
      <c r="L133" s="8"/>
      <c r="M133" s="8"/>
      <c r="N133" s="8"/>
      <c r="O133" s="108"/>
      <c r="P133" s="8"/>
    </row>
    <row r="134">
      <c r="A134" s="105">
        <f t="shared" si="33"/>
        <v>4</v>
      </c>
      <c r="B134" s="66">
        <f t="shared" si="32"/>
        <v>72100</v>
      </c>
      <c r="C134" s="45">
        <v>1.0</v>
      </c>
      <c r="D134" s="106">
        <f t="shared" si="27"/>
        <v>0.00001386962552</v>
      </c>
      <c r="E134" s="45">
        <v>13.0</v>
      </c>
      <c r="F134" s="47">
        <v>13.0</v>
      </c>
      <c r="G134" s="66">
        <f t="shared" si="28"/>
        <v>240.9971108</v>
      </c>
      <c r="H134" s="66">
        <f t="shared" si="29"/>
        <v>481.9942216</v>
      </c>
      <c r="I134" s="45">
        <f t="shared" si="30"/>
        <v>722.9913325</v>
      </c>
      <c r="J134" s="107"/>
      <c r="L134" s="8"/>
      <c r="M134" s="8"/>
      <c r="N134" s="8"/>
      <c r="O134" s="108"/>
      <c r="P134" s="8"/>
    </row>
    <row r="135">
      <c r="A135" s="109">
        <f t="shared" si="33"/>
        <v>5</v>
      </c>
      <c r="B135" s="40">
        <f t="shared" si="32"/>
        <v>73600</v>
      </c>
      <c r="C135" s="43">
        <v>1.0</v>
      </c>
      <c r="D135" s="110">
        <f t="shared" si="27"/>
        <v>0.00001358695652</v>
      </c>
      <c r="E135" s="43">
        <v>11.0</v>
      </c>
      <c r="F135" s="42">
        <v>13.0</v>
      </c>
      <c r="G135" s="40">
        <f t="shared" si="28"/>
        <v>240.9971108</v>
      </c>
      <c r="H135" s="40">
        <f t="shared" si="29"/>
        <v>481.9942216</v>
      </c>
      <c r="I135" s="43">
        <f t="shared" si="30"/>
        <v>722.9913325</v>
      </c>
      <c r="J135" s="111"/>
      <c r="L135" s="8"/>
      <c r="M135" s="8"/>
      <c r="N135" s="8"/>
      <c r="O135" s="108"/>
      <c r="P135" s="8"/>
    </row>
    <row r="136">
      <c r="A136" s="105">
        <f t="shared" si="33"/>
        <v>6</v>
      </c>
      <c r="B136" s="66">
        <f t="shared" si="32"/>
        <v>75100</v>
      </c>
      <c r="C136" s="45">
        <v>1.0</v>
      </c>
      <c r="D136" s="106">
        <f t="shared" si="27"/>
        <v>0.00001331557923</v>
      </c>
      <c r="E136" s="45">
        <v>12.0</v>
      </c>
      <c r="F136" s="47">
        <v>14.0</v>
      </c>
      <c r="G136" s="66">
        <f t="shared" si="28"/>
        <v>240.9971108</v>
      </c>
      <c r="H136" s="66">
        <f t="shared" si="29"/>
        <v>481.9942216</v>
      </c>
      <c r="I136" s="45">
        <f t="shared" si="30"/>
        <v>722.9913325</v>
      </c>
      <c r="J136" s="107"/>
      <c r="L136" s="8"/>
      <c r="M136" s="8"/>
      <c r="N136" s="8"/>
      <c r="O136" s="108"/>
      <c r="P136" s="8"/>
    </row>
    <row r="137">
      <c r="A137" s="109">
        <f t="shared" si="33"/>
        <v>7</v>
      </c>
      <c r="B137" s="40">
        <f t="shared" si="32"/>
        <v>76600</v>
      </c>
      <c r="C137" s="43">
        <v>1.0</v>
      </c>
      <c r="D137" s="110">
        <f t="shared" si="27"/>
        <v>0.00001305483029</v>
      </c>
      <c r="E137" s="43">
        <v>13.0</v>
      </c>
      <c r="F137" s="42">
        <v>14.0</v>
      </c>
      <c r="G137" s="40">
        <f t="shared" si="28"/>
        <v>240.9971108</v>
      </c>
      <c r="H137" s="40">
        <f t="shared" si="29"/>
        <v>481.9942216</v>
      </c>
      <c r="I137" s="43">
        <f t="shared" si="30"/>
        <v>722.9913325</v>
      </c>
      <c r="J137" s="111"/>
      <c r="L137" s="8"/>
      <c r="M137" s="8"/>
      <c r="N137" s="8"/>
      <c r="O137" s="108"/>
      <c r="P137" s="8"/>
    </row>
    <row r="138">
      <c r="A138" s="105">
        <f t="shared" si="33"/>
        <v>8</v>
      </c>
      <c r="B138" s="66">
        <f t="shared" si="32"/>
        <v>78100</v>
      </c>
      <c r="C138" s="45">
        <v>1.0</v>
      </c>
      <c r="D138" s="106">
        <f t="shared" si="27"/>
        <v>0.00001280409731</v>
      </c>
      <c r="E138" s="45">
        <v>12.0</v>
      </c>
      <c r="F138" s="47">
        <v>14.0</v>
      </c>
      <c r="G138" s="66">
        <f t="shared" si="28"/>
        <v>240.9971108</v>
      </c>
      <c r="H138" s="66">
        <f t="shared" si="29"/>
        <v>481.9942216</v>
      </c>
      <c r="I138" s="45">
        <f t="shared" si="30"/>
        <v>722.9913325</v>
      </c>
      <c r="J138" s="107"/>
      <c r="L138" s="8"/>
      <c r="M138" s="8"/>
      <c r="N138" s="8"/>
      <c r="O138" s="108"/>
      <c r="P138" s="8"/>
    </row>
    <row r="139">
      <c r="A139" s="109">
        <f t="shared" si="33"/>
        <v>9</v>
      </c>
      <c r="B139" s="40">
        <f t="shared" si="32"/>
        <v>79600</v>
      </c>
      <c r="C139" s="43">
        <v>1.0</v>
      </c>
      <c r="D139" s="110">
        <f t="shared" si="27"/>
        <v>0.00001256281407</v>
      </c>
      <c r="E139" s="43">
        <v>14.0</v>
      </c>
      <c r="F139" s="42">
        <v>14.0</v>
      </c>
      <c r="G139" s="40">
        <f t="shared" si="28"/>
        <v>240.9971108</v>
      </c>
      <c r="H139" s="40">
        <f t="shared" si="29"/>
        <v>481.9942216</v>
      </c>
      <c r="I139" s="43">
        <f t="shared" si="30"/>
        <v>722.9913325</v>
      </c>
      <c r="J139" s="111"/>
      <c r="L139" s="8"/>
      <c r="M139" s="8"/>
      <c r="N139" s="8"/>
      <c r="O139" s="108"/>
      <c r="P139" s="8"/>
    </row>
    <row r="140">
      <c r="A140" s="105">
        <f t="shared" si="33"/>
        <v>10</v>
      </c>
      <c r="B140" s="66">
        <f t="shared" si="32"/>
        <v>81100</v>
      </c>
      <c r="C140" s="45">
        <v>1.0</v>
      </c>
      <c r="D140" s="106">
        <f t="shared" si="27"/>
        <v>0.00001233045623</v>
      </c>
      <c r="E140" s="45">
        <v>15.0</v>
      </c>
      <c r="F140" s="47">
        <v>19.0</v>
      </c>
      <c r="G140" s="66">
        <f t="shared" si="28"/>
        <v>240.9971108</v>
      </c>
      <c r="H140" s="66">
        <f t="shared" si="29"/>
        <v>481.9942216</v>
      </c>
      <c r="I140" s="45">
        <f t="shared" si="30"/>
        <v>722.9913325</v>
      </c>
      <c r="J140" s="107"/>
      <c r="L140" s="8"/>
      <c r="M140" s="8"/>
      <c r="N140" s="8"/>
      <c r="O140" s="108"/>
      <c r="P140" s="8"/>
    </row>
    <row r="141">
      <c r="A141" s="109">
        <f t="shared" si="33"/>
        <v>11</v>
      </c>
      <c r="B141" s="40">
        <f t="shared" si="32"/>
        <v>82600</v>
      </c>
      <c r="C141" s="43">
        <v>1.0</v>
      </c>
      <c r="D141" s="110">
        <f t="shared" si="27"/>
        <v>0.00001210653753</v>
      </c>
      <c r="E141" s="43">
        <v>14.0</v>
      </c>
      <c r="F141" s="42">
        <v>16.0</v>
      </c>
      <c r="G141" s="40">
        <f t="shared" si="28"/>
        <v>240.9971108</v>
      </c>
      <c r="H141" s="40">
        <f t="shared" si="29"/>
        <v>481.9942216</v>
      </c>
      <c r="I141" s="43">
        <f t="shared" si="30"/>
        <v>722.9913325</v>
      </c>
      <c r="J141" s="111"/>
      <c r="L141" s="8"/>
      <c r="M141" s="8"/>
      <c r="N141" s="8"/>
      <c r="O141" s="108"/>
      <c r="P141" s="8"/>
    </row>
    <row r="142">
      <c r="A142" s="105">
        <f t="shared" si="33"/>
        <v>12</v>
      </c>
      <c r="B142" s="66">
        <f t="shared" si="32"/>
        <v>84100</v>
      </c>
      <c r="C142" s="45">
        <v>1.0</v>
      </c>
      <c r="D142" s="106">
        <f t="shared" si="27"/>
        <v>0.00001189060642</v>
      </c>
      <c r="E142" s="45">
        <v>14.0</v>
      </c>
      <c r="F142" s="47">
        <v>18.0</v>
      </c>
      <c r="G142" s="66">
        <f t="shared" si="28"/>
        <v>240.9971108</v>
      </c>
      <c r="H142" s="66">
        <f t="shared" si="29"/>
        <v>481.9942216</v>
      </c>
      <c r="I142" s="45">
        <f t="shared" si="30"/>
        <v>722.9913325</v>
      </c>
      <c r="J142" s="107"/>
      <c r="L142" s="8"/>
      <c r="M142" s="8"/>
      <c r="N142" s="8"/>
      <c r="O142" s="108"/>
      <c r="P142" s="8"/>
    </row>
    <row r="143">
      <c r="A143" s="109">
        <f t="shared" si="33"/>
        <v>13</v>
      </c>
      <c r="B143" s="40">
        <f t="shared" si="32"/>
        <v>85600</v>
      </c>
      <c r="C143" s="43">
        <v>1.0</v>
      </c>
      <c r="D143" s="110">
        <f t="shared" si="27"/>
        <v>0.00001168224299</v>
      </c>
      <c r="E143" s="43">
        <v>14.0</v>
      </c>
      <c r="F143" s="42">
        <v>18.0</v>
      </c>
      <c r="G143" s="40">
        <f t="shared" si="28"/>
        <v>240.9971108</v>
      </c>
      <c r="H143" s="40">
        <f t="shared" si="29"/>
        <v>481.9942216</v>
      </c>
      <c r="I143" s="43">
        <f t="shared" si="30"/>
        <v>722.9913325</v>
      </c>
      <c r="J143" s="111"/>
      <c r="L143" s="8"/>
      <c r="M143" s="8"/>
      <c r="N143" s="8"/>
      <c r="O143" s="108"/>
      <c r="P143" s="8"/>
    </row>
    <row r="144">
      <c r="A144" s="105">
        <f t="shared" si="33"/>
        <v>14</v>
      </c>
      <c r="B144" s="66">
        <f t="shared" si="32"/>
        <v>87100</v>
      </c>
      <c r="C144" s="45">
        <v>1.0</v>
      </c>
      <c r="D144" s="106">
        <f t="shared" si="27"/>
        <v>0.00001148105626</v>
      </c>
      <c r="E144" s="45">
        <v>14.0</v>
      </c>
      <c r="F144" s="47">
        <v>18.0</v>
      </c>
      <c r="G144" s="66">
        <f t="shared" si="28"/>
        <v>240.9971108</v>
      </c>
      <c r="H144" s="66">
        <f t="shared" si="29"/>
        <v>481.9942216</v>
      </c>
      <c r="I144" s="45">
        <f t="shared" si="30"/>
        <v>722.9913325</v>
      </c>
      <c r="J144" s="107"/>
      <c r="L144" s="8"/>
      <c r="M144" s="8"/>
      <c r="N144" s="8"/>
      <c r="O144" s="108"/>
      <c r="P144" s="8"/>
    </row>
    <row r="145">
      <c r="A145" s="109">
        <f t="shared" si="33"/>
        <v>15</v>
      </c>
      <c r="B145" s="40">
        <f t="shared" si="32"/>
        <v>88600</v>
      </c>
      <c r="C145" s="43">
        <v>1.0</v>
      </c>
      <c r="D145" s="110">
        <f t="shared" si="27"/>
        <v>0.00001128668172</v>
      </c>
      <c r="E145" s="43">
        <v>15.0</v>
      </c>
      <c r="F145" s="42">
        <v>18.0</v>
      </c>
      <c r="G145" s="40">
        <f t="shared" si="28"/>
        <v>240.9971108</v>
      </c>
      <c r="H145" s="40">
        <f t="shared" si="29"/>
        <v>481.9942216</v>
      </c>
      <c r="I145" s="43">
        <f t="shared" si="30"/>
        <v>722.9913325</v>
      </c>
      <c r="J145" s="111"/>
      <c r="L145" s="8"/>
      <c r="M145" s="8"/>
      <c r="N145" s="8"/>
      <c r="O145" s="108"/>
      <c r="P145" s="8"/>
    </row>
    <row r="146">
      <c r="A146" s="105">
        <f t="shared" si="33"/>
        <v>16</v>
      </c>
      <c r="B146" s="66">
        <f t="shared" si="32"/>
        <v>90100</v>
      </c>
      <c r="C146" s="45">
        <v>1.0</v>
      </c>
      <c r="D146" s="106">
        <f t="shared" si="27"/>
        <v>0.00001109877913</v>
      </c>
      <c r="E146" s="45">
        <v>15.0</v>
      </c>
      <c r="F146" s="47">
        <v>18.0</v>
      </c>
      <c r="G146" s="66">
        <f t="shared" si="28"/>
        <v>240.9971108</v>
      </c>
      <c r="H146" s="66">
        <f t="shared" si="29"/>
        <v>481.9942216</v>
      </c>
      <c r="I146" s="45">
        <f t="shared" si="30"/>
        <v>722.9913325</v>
      </c>
      <c r="J146" s="107"/>
      <c r="L146" s="8"/>
      <c r="M146" s="8"/>
      <c r="N146" s="8"/>
      <c r="O146" s="108"/>
      <c r="P146" s="8"/>
    </row>
    <row r="147">
      <c r="A147" s="109">
        <f t="shared" si="33"/>
        <v>17</v>
      </c>
      <c r="B147" s="40">
        <f t="shared" si="32"/>
        <v>91600</v>
      </c>
      <c r="C147" s="43">
        <v>1.0</v>
      </c>
      <c r="D147" s="110">
        <f t="shared" si="27"/>
        <v>0.00001091703057</v>
      </c>
      <c r="E147" s="43">
        <v>16.0</v>
      </c>
      <c r="F147" s="42">
        <v>22.0</v>
      </c>
      <c r="G147" s="40">
        <f t="shared" si="28"/>
        <v>240.9971108</v>
      </c>
      <c r="H147" s="40">
        <f t="shared" si="29"/>
        <v>481.9942216</v>
      </c>
      <c r="I147" s="43">
        <f t="shared" si="30"/>
        <v>722.9913325</v>
      </c>
      <c r="J147" s="111"/>
      <c r="L147" s="8"/>
      <c r="M147" s="8"/>
      <c r="N147" s="8"/>
      <c r="O147" s="108"/>
      <c r="P147" s="8"/>
    </row>
    <row r="148">
      <c r="A148" s="105">
        <f t="shared" si="33"/>
        <v>18</v>
      </c>
      <c r="B148" s="66">
        <f t="shared" si="32"/>
        <v>93100</v>
      </c>
      <c r="C148" s="45">
        <v>1.0</v>
      </c>
      <c r="D148" s="106">
        <f t="shared" si="27"/>
        <v>0.00001074113856</v>
      </c>
      <c r="E148" s="45">
        <v>17.0</v>
      </c>
      <c r="F148" s="47">
        <v>17.0</v>
      </c>
      <c r="G148" s="66">
        <f t="shared" si="28"/>
        <v>240.9971108</v>
      </c>
      <c r="H148" s="66">
        <f t="shared" si="29"/>
        <v>481.9942216</v>
      </c>
      <c r="I148" s="45">
        <f t="shared" si="30"/>
        <v>722.9913325</v>
      </c>
      <c r="J148" s="107"/>
      <c r="L148" s="8"/>
      <c r="M148" s="8"/>
      <c r="N148" s="8"/>
      <c r="O148" s="108"/>
      <c r="P148" s="8"/>
    </row>
    <row r="149">
      <c r="A149" s="109">
        <f t="shared" si="33"/>
        <v>19</v>
      </c>
      <c r="B149" s="40">
        <f t="shared" si="32"/>
        <v>94600</v>
      </c>
      <c r="C149" s="43">
        <v>1.0</v>
      </c>
      <c r="D149" s="110">
        <f t="shared" si="27"/>
        <v>0.00001057082452</v>
      </c>
      <c r="E149" s="43">
        <v>16.0</v>
      </c>
      <c r="F149" s="42">
        <v>18.0</v>
      </c>
      <c r="G149" s="40">
        <f t="shared" si="28"/>
        <v>240.9971108</v>
      </c>
      <c r="H149" s="40">
        <f t="shared" si="29"/>
        <v>481.9942216</v>
      </c>
      <c r="I149" s="43">
        <f t="shared" si="30"/>
        <v>722.9913325</v>
      </c>
      <c r="J149" s="111"/>
      <c r="L149" s="8"/>
      <c r="M149" s="8"/>
      <c r="N149" s="8"/>
      <c r="O149" s="108"/>
      <c r="P149" s="8"/>
    </row>
    <row r="150">
      <c r="A150" s="105">
        <f t="shared" si="33"/>
        <v>20</v>
      </c>
      <c r="B150" s="66">
        <f t="shared" si="32"/>
        <v>96100</v>
      </c>
      <c r="C150" s="45">
        <v>1.0</v>
      </c>
      <c r="D150" s="106">
        <f t="shared" si="27"/>
        <v>0.00001040582726</v>
      </c>
      <c r="E150" s="45">
        <v>14.0</v>
      </c>
      <c r="F150" s="47">
        <v>20.0</v>
      </c>
      <c r="G150" s="66">
        <f t="shared" si="28"/>
        <v>240.9971108</v>
      </c>
      <c r="H150" s="66">
        <f t="shared" si="29"/>
        <v>481.9942216</v>
      </c>
      <c r="I150" s="45">
        <f t="shared" si="30"/>
        <v>722.9913325</v>
      </c>
      <c r="J150" s="107"/>
      <c r="L150" s="8"/>
      <c r="M150" s="8"/>
      <c r="N150" s="8"/>
      <c r="O150" s="108"/>
      <c r="P150" s="8"/>
    </row>
    <row r="151">
      <c r="A151" s="109">
        <f t="shared" si="33"/>
        <v>21</v>
      </c>
      <c r="B151" s="40">
        <f t="shared" si="32"/>
        <v>97600</v>
      </c>
      <c r="C151" s="43">
        <v>1.0</v>
      </c>
      <c r="D151" s="110">
        <f t="shared" si="27"/>
        <v>0.00001024590164</v>
      </c>
      <c r="E151" s="43">
        <v>14.0</v>
      </c>
      <c r="F151" s="42">
        <v>22.0</v>
      </c>
      <c r="G151" s="40">
        <f t="shared" si="28"/>
        <v>240.9971108</v>
      </c>
      <c r="H151" s="40">
        <f t="shared" si="29"/>
        <v>481.9942216</v>
      </c>
      <c r="I151" s="43">
        <f t="shared" si="30"/>
        <v>722.9913325</v>
      </c>
      <c r="J151" s="111"/>
      <c r="L151" s="8"/>
      <c r="M151" s="8"/>
      <c r="N151" s="8"/>
      <c r="O151" s="108"/>
      <c r="P151" s="8"/>
    </row>
    <row r="152">
      <c r="A152" s="105">
        <f t="shared" si="33"/>
        <v>22</v>
      </c>
      <c r="B152" s="66">
        <f t="shared" si="32"/>
        <v>99100</v>
      </c>
      <c r="C152" s="45">
        <v>1.0</v>
      </c>
      <c r="D152" s="106">
        <f t="shared" si="27"/>
        <v>0.00001009081736</v>
      </c>
      <c r="E152" s="47">
        <v>15.0</v>
      </c>
      <c r="F152" s="47">
        <v>22.0</v>
      </c>
      <c r="G152" s="66">
        <f t="shared" si="28"/>
        <v>240.9971108</v>
      </c>
      <c r="H152" s="66">
        <f t="shared" si="29"/>
        <v>481.9942216</v>
      </c>
      <c r="I152" s="45">
        <f t="shared" si="30"/>
        <v>722.9913325</v>
      </c>
      <c r="J152" s="107"/>
      <c r="L152" s="8"/>
      <c r="M152" s="8"/>
      <c r="N152" s="8"/>
      <c r="O152" s="108"/>
      <c r="P152" s="8"/>
    </row>
    <row r="153">
      <c r="A153" s="109">
        <f t="shared" si="33"/>
        <v>23</v>
      </c>
      <c r="B153" s="40">
        <f t="shared" si="32"/>
        <v>100600</v>
      </c>
      <c r="C153" s="43">
        <v>1.0</v>
      </c>
      <c r="D153" s="110">
        <f t="shared" si="27"/>
        <v>0.000009940357853</v>
      </c>
      <c r="E153" s="43">
        <v>16.0</v>
      </c>
      <c r="F153" s="42">
        <v>21.0</v>
      </c>
      <c r="G153" s="40">
        <f t="shared" si="28"/>
        <v>240.9971108</v>
      </c>
      <c r="H153" s="40">
        <f t="shared" si="29"/>
        <v>481.9942216</v>
      </c>
      <c r="I153" s="43">
        <f t="shared" si="30"/>
        <v>722.9913325</v>
      </c>
      <c r="J153" s="111"/>
      <c r="L153" s="8"/>
      <c r="M153" s="8"/>
      <c r="N153" s="8"/>
      <c r="O153" s="108"/>
      <c r="P153" s="8"/>
    </row>
    <row r="154">
      <c r="A154" s="105">
        <f t="shared" si="33"/>
        <v>24</v>
      </c>
      <c r="B154" s="66">
        <f t="shared" si="32"/>
        <v>102100</v>
      </c>
      <c r="C154" s="45">
        <v>1.0</v>
      </c>
      <c r="D154" s="106">
        <f t="shared" si="27"/>
        <v>0.000009794319295</v>
      </c>
      <c r="E154" s="45">
        <v>17.0</v>
      </c>
      <c r="F154" s="47">
        <v>22.0</v>
      </c>
      <c r="G154" s="66">
        <f t="shared" si="28"/>
        <v>240.9971108</v>
      </c>
      <c r="H154" s="66">
        <f t="shared" si="29"/>
        <v>481.9942216</v>
      </c>
      <c r="I154" s="45">
        <f t="shared" si="30"/>
        <v>722.9913325</v>
      </c>
      <c r="J154" s="107"/>
      <c r="L154" s="8"/>
      <c r="M154" s="8"/>
      <c r="N154" s="8"/>
      <c r="O154" s="108"/>
      <c r="P154" s="8"/>
    </row>
    <row r="155">
      <c r="A155" s="109">
        <f t="shared" si="33"/>
        <v>25</v>
      </c>
      <c r="B155" s="40">
        <f t="shared" si="32"/>
        <v>103600</v>
      </c>
      <c r="C155" s="43">
        <v>1.0</v>
      </c>
      <c r="D155" s="110">
        <f t="shared" si="27"/>
        <v>0.000009652509653</v>
      </c>
      <c r="E155" s="43">
        <v>18.0</v>
      </c>
      <c r="F155" s="42">
        <v>23.0</v>
      </c>
      <c r="G155" s="40">
        <f t="shared" si="28"/>
        <v>240.9971108</v>
      </c>
      <c r="H155" s="40">
        <f t="shared" si="29"/>
        <v>481.9942216</v>
      </c>
      <c r="I155" s="43">
        <f t="shared" si="30"/>
        <v>722.9913325</v>
      </c>
      <c r="J155" s="111"/>
      <c r="L155" s="8"/>
      <c r="M155" s="8"/>
      <c r="N155" s="8"/>
      <c r="O155" s="108"/>
      <c r="P155" s="8"/>
    </row>
    <row r="156">
      <c r="A156" s="105">
        <f t="shared" si="33"/>
        <v>26</v>
      </c>
      <c r="B156" s="66">
        <f t="shared" si="32"/>
        <v>105100</v>
      </c>
      <c r="C156" s="45">
        <v>1.0</v>
      </c>
      <c r="D156" s="106">
        <f t="shared" si="27"/>
        <v>0.000009514747859</v>
      </c>
      <c r="E156" s="45">
        <v>18.0</v>
      </c>
      <c r="F156" s="47">
        <v>23.0</v>
      </c>
      <c r="G156" s="66">
        <f t="shared" si="28"/>
        <v>240.9971108</v>
      </c>
      <c r="H156" s="66">
        <f t="shared" si="29"/>
        <v>481.9942216</v>
      </c>
      <c r="I156" s="45">
        <f t="shared" si="30"/>
        <v>722.9913325</v>
      </c>
      <c r="J156" s="107"/>
      <c r="L156" s="8"/>
      <c r="M156" s="8"/>
      <c r="N156" s="8"/>
      <c r="O156" s="108"/>
      <c r="P156" s="8"/>
    </row>
    <row r="157">
      <c r="A157" s="109">
        <f t="shared" si="33"/>
        <v>27</v>
      </c>
      <c r="B157" s="40">
        <f t="shared" si="32"/>
        <v>106600</v>
      </c>
      <c r="C157" s="43">
        <v>1.0</v>
      </c>
      <c r="D157" s="110">
        <f t="shared" si="27"/>
        <v>0.000009380863039</v>
      </c>
      <c r="E157" s="43">
        <v>18.0</v>
      </c>
      <c r="F157" s="42">
        <v>23.0</v>
      </c>
      <c r="G157" s="40">
        <f t="shared" si="28"/>
        <v>240.9971108</v>
      </c>
      <c r="H157" s="40">
        <f t="shared" si="29"/>
        <v>481.9942216</v>
      </c>
      <c r="I157" s="43">
        <f t="shared" si="30"/>
        <v>722.9913325</v>
      </c>
      <c r="J157" s="111"/>
      <c r="L157" s="8"/>
      <c r="M157" s="8"/>
      <c r="N157" s="8"/>
      <c r="O157" s="108"/>
      <c r="P157" s="8"/>
    </row>
    <row r="158">
      <c r="A158" s="105">
        <f t="shared" si="33"/>
        <v>28</v>
      </c>
      <c r="B158" s="66">
        <f t="shared" si="32"/>
        <v>108100</v>
      </c>
      <c r="C158" s="45">
        <v>1.0</v>
      </c>
      <c r="D158" s="106">
        <f t="shared" si="27"/>
        <v>0.000009250693802</v>
      </c>
      <c r="E158" s="45">
        <v>17.0</v>
      </c>
      <c r="F158" s="47">
        <v>23.0</v>
      </c>
      <c r="G158" s="66">
        <f t="shared" si="28"/>
        <v>240.9971108</v>
      </c>
      <c r="H158" s="66">
        <f t="shared" si="29"/>
        <v>481.9942216</v>
      </c>
      <c r="I158" s="45">
        <f t="shared" si="30"/>
        <v>722.9913325</v>
      </c>
      <c r="J158" s="107"/>
      <c r="L158" s="8"/>
      <c r="M158" s="8"/>
      <c r="N158" s="8"/>
      <c r="O158" s="108"/>
      <c r="P158" s="8"/>
    </row>
    <row r="159">
      <c r="A159" s="109">
        <f t="shared" si="33"/>
        <v>29</v>
      </c>
      <c r="B159" s="40">
        <f t="shared" si="32"/>
        <v>109600</v>
      </c>
      <c r="C159" s="43">
        <v>1.0</v>
      </c>
      <c r="D159" s="110">
        <f t="shared" si="27"/>
        <v>0.000009124087591</v>
      </c>
      <c r="E159" s="43">
        <v>17.0</v>
      </c>
      <c r="F159" s="42">
        <v>25.0</v>
      </c>
      <c r="G159" s="40">
        <f t="shared" si="28"/>
        <v>240.9971108</v>
      </c>
      <c r="H159" s="40">
        <f t="shared" si="29"/>
        <v>481.9942216</v>
      </c>
      <c r="I159" s="43">
        <f t="shared" si="30"/>
        <v>722.9913325</v>
      </c>
      <c r="J159" s="111"/>
      <c r="L159" s="8"/>
      <c r="M159" s="8"/>
      <c r="N159" s="8"/>
      <c r="O159" s="108"/>
      <c r="P159" s="8"/>
    </row>
    <row r="160">
      <c r="A160" s="105">
        <f t="shared" si="33"/>
        <v>30</v>
      </c>
      <c r="B160" s="66">
        <f t="shared" si="32"/>
        <v>111100</v>
      </c>
      <c r="C160" s="45">
        <v>1.0</v>
      </c>
      <c r="D160" s="106">
        <f t="shared" si="27"/>
        <v>0.00000900090009</v>
      </c>
      <c r="E160" s="45">
        <v>17.0</v>
      </c>
      <c r="F160" s="47">
        <v>27.0</v>
      </c>
      <c r="G160" s="66">
        <f t="shared" si="28"/>
        <v>240.9971108</v>
      </c>
      <c r="H160" s="66">
        <f t="shared" si="29"/>
        <v>481.9942216</v>
      </c>
      <c r="I160" s="45">
        <f t="shared" si="30"/>
        <v>722.9913325</v>
      </c>
      <c r="J160" s="107"/>
      <c r="L160" s="8"/>
      <c r="M160" s="8"/>
      <c r="N160" s="8"/>
      <c r="O160" s="108"/>
      <c r="P160" s="8"/>
    </row>
    <row r="161">
      <c r="A161" s="109">
        <f t="shared" si="33"/>
        <v>31</v>
      </c>
      <c r="B161" s="40">
        <f t="shared" si="32"/>
        <v>112600</v>
      </c>
      <c r="C161" s="43">
        <v>1.0</v>
      </c>
      <c r="D161" s="110">
        <f t="shared" si="27"/>
        <v>0.000008880994671</v>
      </c>
      <c r="E161" s="43">
        <v>17.0</v>
      </c>
      <c r="F161" s="42">
        <v>23.0</v>
      </c>
      <c r="G161" s="40">
        <f t="shared" si="28"/>
        <v>240.9971108</v>
      </c>
      <c r="H161" s="40">
        <f t="shared" si="29"/>
        <v>481.9942216</v>
      </c>
      <c r="I161" s="43">
        <f t="shared" si="30"/>
        <v>722.9913325</v>
      </c>
      <c r="J161" s="111"/>
      <c r="L161" s="8"/>
      <c r="M161" s="8"/>
      <c r="N161" s="8"/>
      <c r="O161" s="108"/>
      <c r="P161" s="8"/>
    </row>
    <row r="162">
      <c r="A162" s="105">
        <f t="shared" si="33"/>
        <v>32</v>
      </c>
      <c r="B162" s="66">
        <f t="shared" si="32"/>
        <v>114100</v>
      </c>
      <c r="C162" s="45">
        <v>1.0</v>
      </c>
      <c r="D162" s="106">
        <f t="shared" si="27"/>
        <v>0.000008764241893</v>
      </c>
      <c r="E162" s="45">
        <v>15.0</v>
      </c>
      <c r="F162" s="47">
        <v>26.0</v>
      </c>
      <c r="G162" s="66">
        <f t="shared" si="28"/>
        <v>240.9971108</v>
      </c>
      <c r="H162" s="66">
        <f t="shared" si="29"/>
        <v>481.9942216</v>
      </c>
      <c r="I162" s="45">
        <f t="shared" si="30"/>
        <v>722.9913325</v>
      </c>
      <c r="J162" s="107"/>
      <c r="L162" s="8"/>
      <c r="M162" s="8"/>
      <c r="N162" s="8"/>
      <c r="O162" s="108"/>
      <c r="P162" s="8"/>
    </row>
    <row r="163">
      <c r="A163" s="109">
        <f t="shared" si="33"/>
        <v>33</v>
      </c>
      <c r="B163" s="40">
        <f t="shared" si="32"/>
        <v>115600</v>
      </c>
      <c r="C163" s="43">
        <v>1.0</v>
      </c>
      <c r="D163" s="110">
        <f t="shared" si="27"/>
        <v>0.000008650519031</v>
      </c>
      <c r="E163" s="43">
        <v>15.0</v>
      </c>
      <c r="F163" s="42">
        <v>25.0</v>
      </c>
      <c r="G163" s="40">
        <f t="shared" si="28"/>
        <v>240.9971108</v>
      </c>
      <c r="H163" s="40">
        <f t="shared" si="29"/>
        <v>481.9942216</v>
      </c>
      <c r="I163" s="43">
        <f t="shared" si="30"/>
        <v>722.9913325</v>
      </c>
      <c r="J163" s="111"/>
      <c r="L163" s="8"/>
      <c r="M163" s="8"/>
      <c r="N163" s="8"/>
      <c r="O163" s="108"/>
      <c r="P163" s="8"/>
    </row>
    <row r="164">
      <c r="A164" s="105">
        <f t="shared" si="33"/>
        <v>34</v>
      </c>
      <c r="B164" s="66">
        <f t="shared" si="32"/>
        <v>117100</v>
      </c>
      <c r="C164" s="45">
        <v>1.0</v>
      </c>
      <c r="D164" s="106">
        <f t="shared" si="27"/>
        <v>0.00000853970965</v>
      </c>
      <c r="E164" s="45">
        <v>16.0</v>
      </c>
      <c r="F164" s="47">
        <v>25.0</v>
      </c>
      <c r="G164" s="66">
        <f t="shared" si="28"/>
        <v>240.9971108</v>
      </c>
      <c r="H164" s="66">
        <f t="shared" si="29"/>
        <v>481.9942216</v>
      </c>
      <c r="I164" s="45">
        <f t="shared" si="30"/>
        <v>722.9913325</v>
      </c>
      <c r="J164" s="107"/>
      <c r="L164" s="8"/>
      <c r="M164" s="8"/>
      <c r="N164" s="8"/>
      <c r="O164" s="108"/>
      <c r="P164" s="8"/>
    </row>
    <row r="165">
      <c r="A165" s="109">
        <f t="shared" si="33"/>
        <v>35</v>
      </c>
      <c r="B165" s="40">
        <f t="shared" si="32"/>
        <v>118600</v>
      </c>
      <c r="C165" s="43">
        <v>1.0</v>
      </c>
      <c r="D165" s="110">
        <f t="shared" si="27"/>
        <v>0.000008431703204</v>
      </c>
      <c r="E165" s="43">
        <v>16.0</v>
      </c>
      <c r="F165" s="42">
        <v>21.0</v>
      </c>
      <c r="G165" s="40">
        <f t="shared" si="28"/>
        <v>240.9971108</v>
      </c>
      <c r="H165" s="40">
        <f t="shared" si="29"/>
        <v>481.9942216</v>
      </c>
      <c r="I165" s="43">
        <f t="shared" si="30"/>
        <v>722.9913325</v>
      </c>
      <c r="J165" s="111"/>
      <c r="L165" s="8"/>
      <c r="M165" s="8"/>
      <c r="N165" s="8"/>
      <c r="O165" s="108"/>
      <c r="P165" s="8"/>
    </row>
    <row r="166">
      <c r="A166" s="105">
        <f t="shared" si="33"/>
        <v>36</v>
      </c>
      <c r="B166" s="66">
        <f t="shared" si="32"/>
        <v>120100</v>
      </c>
      <c r="C166" s="45">
        <v>1.0</v>
      </c>
      <c r="D166" s="106">
        <f t="shared" si="27"/>
        <v>0.000008326394671</v>
      </c>
      <c r="E166" s="47">
        <v>16.0</v>
      </c>
      <c r="F166" s="47">
        <v>24.0</v>
      </c>
      <c r="G166" s="66">
        <f t="shared" si="28"/>
        <v>240.9971108</v>
      </c>
      <c r="H166" s="66">
        <f t="shared" si="29"/>
        <v>481.9942216</v>
      </c>
      <c r="I166" s="45">
        <f t="shared" si="30"/>
        <v>722.9913325</v>
      </c>
      <c r="J166" s="107"/>
      <c r="L166" s="8"/>
      <c r="M166" s="8"/>
      <c r="N166" s="8"/>
      <c r="O166" s="108"/>
      <c r="P166" s="8"/>
    </row>
    <row r="167">
      <c r="A167" s="109">
        <f t="shared" si="33"/>
        <v>37</v>
      </c>
      <c r="B167" s="40">
        <f t="shared" si="32"/>
        <v>121600</v>
      </c>
      <c r="C167" s="43">
        <v>1.0</v>
      </c>
      <c r="D167" s="110">
        <f t="shared" si="27"/>
        <v>0.000008223684211</v>
      </c>
      <c r="E167" s="43">
        <v>17.0</v>
      </c>
      <c r="F167" s="42">
        <v>21.0</v>
      </c>
      <c r="G167" s="40">
        <f t="shared" si="28"/>
        <v>240.9971108</v>
      </c>
      <c r="H167" s="40">
        <f t="shared" si="29"/>
        <v>481.9942216</v>
      </c>
      <c r="I167" s="43">
        <f t="shared" si="30"/>
        <v>722.9913325</v>
      </c>
      <c r="J167" s="111"/>
      <c r="L167" s="8"/>
      <c r="M167" s="8"/>
      <c r="N167" s="8"/>
      <c r="O167" s="108"/>
      <c r="P167" s="8"/>
    </row>
    <row r="168">
      <c r="A168" s="105">
        <f t="shared" si="33"/>
        <v>38</v>
      </c>
      <c r="B168" s="66">
        <f t="shared" si="32"/>
        <v>123100</v>
      </c>
      <c r="C168" s="45">
        <v>1.0</v>
      </c>
      <c r="D168" s="106">
        <f t="shared" si="27"/>
        <v>0.000008123476848</v>
      </c>
      <c r="E168" s="45">
        <v>16.0</v>
      </c>
      <c r="F168" s="47">
        <v>22.0</v>
      </c>
      <c r="G168" s="66">
        <f t="shared" si="28"/>
        <v>240.9971108</v>
      </c>
      <c r="H168" s="66">
        <f t="shared" si="29"/>
        <v>481.9942216</v>
      </c>
      <c r="I168" s="45">
        <f t="shared" si="30"/>
        <v>722.9913325</v>
      </c>
      <c r="J168" s="107"/>
      <c r="L168" s="8"/>
      <c r="M168" s="8"/>
      <c r="N168" s="8"/>
      <c r="O168" s="108"/>
      <c r="P168" s="8"/>
    </row>
    <row r="169">
      <c r="A169" s="109">
        <f t="shared" si="33"/>
        <v>39</v>
      </c>
      <c r="B169" s="40">
        <f t="shared" si="32"/>
        <v>124600</v>
      </c>
      <c r="C169" s="43">
        <v>1.0</v>
      </c>
      <c r="D169" s="110">
        <f t="shared" si="27"/>
        <v>0.000008025682183</v>
      </c>
      <c r="E169" s="43">
        <v>22.0</v>
      </c>
      <c r="F169" s="42">
        <v>22.0</v>
      </c>
      <c r="G169" s="40">
        <f t="shared" si="28"/>
        <v>240.9971108</v>
      </c>
      <c r="H169" s="40">
        <f t="shared" si="29"/>
        <v>481.9942216</v>
      </c>
      <c r="I169" s="43">
        <f t="shared" si="30"/>
        <v>722.9913325</v>
      </c>
      <c r="J169" s="111"/>
      <c r="L169" s="8"/>
      <c r="M169" s="8"/>
      <c r="N169" s="8"/>
      <c r="O169" s="108"/>
      <c r="P169" s="8"/>
    </row>
    <row r="170">
      <c r="A170" s="112">
        <f t="shared" si="33"/>
        <v>40</v>
      </c>
      <c r="B170" s="70">
        <f t="shared" si="32"/>
        <v>126100</v>
      </c>
      <c r="C170" s="113">
        <v>1.0</v>
      </c>
      <c r="D170" s="114">
        <f t="shared" si="27"/>
        <v>0.000007930214116</v>
      </c>
      <c r="E170" s="113">
        <v>19.0</v>
      </c>
      <c r="F170" s="115">
        <v>27.0</v>
      </c>
      <c r="G170" s="70">
        <f t="shared" si="28"/>
        <v>240.9971108</v>
      </c>
      <c r="H170" s="70">
        <f t="shared" si="29"/>
        <v>481.9942216</v>
      </c>
      <c r="I170" s="113">
        <f t="shared" si="30"/>
        <v>722.9913325</v>
      </c>
      <c r="J170" s="116"/>
      <c r="K170" s="117"/>
      <c r="L170" s="118"/>
      <c r="M170" s="118"/>
      <c r="N170" s="118"/>
      <c r="O170" s="119"/>
      <c r="P170" s="8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58" t="s">
        <v>43</v>
      </c>
      <c r="B176" s="88" t="s">
        <v>66</v>
      </c>
      <c r="C176" s="78" t="s">
        <v>8</v>
      </c>
      <c r="D176" s="120" t="s">
        <v>9</v>
      </c>
      <c r="E176" s="120" t="s">
        <v>67</v>
      </c>
      <c r="F176" s="120" t="s">
        <v>68</v>
      </c>
      <c r="G176" s="120" t="s">
        <v>46</v>
      </c>
      <c r="H176" s="121" t="s">
        <v>59</v>
      </c>
      <c r="I176" s="121" t="s">
        <v>47</v>
      </c>
      <c r="J176" s="121" t="s">
        <v>21</v>
      </c>
      <c r="K176" s="121" t="s">
        <v>23</v>
      </c>
      <c r="L176" s="121" t="s">
        <v>49</v>
      </c>
      <c r="M176" s="121" t="s">
        <v>69</v>
      </c>
      <c r="N176" s="121" t="s">
        <v>70</v>
      </c>
      <c r="O176" s="121" t="s">
        <v>71</v>
      </c>
      <c r="P176" s="121" t="s">
        <v>72</v>
      </c>
      <c r="Q176" s="121" t="s">
        <v>73</v>
      </c>
      <c r="R176" s="121" t="s">
        <v>74</v>
      </c>
      <c r="S176" s="121" t="s">
        <v>75</v>
      </c>
      <c r="T176" s="121" t="s">
        <v>76</v>
      </c>
      <c r="U176" s="122" t="s">
        <v>77</v>
      </c>
      <c r="V176" s="72">
        <v>0.655</v>
      </c>
    </row>
    <row r="177">
      <c r="A177" s="105">
        <v>0.0</v>
      </c>
      <c r="B177" s="66">
        <f t="shared" ref="B177:B216" si="34">3 +A177*2</f>
        <v>3</v>
      </c>
      <c r="C177" s="18">
        <f t="shared" ref="C177:C216" si="35"> 1*10^(-5)</f>
        <v>0.00001</v>
      </c>
      <c r="D177" s="35">
        <f t="shared" ref="D177:D216" si="36">7/C177</f>
        <v>700000</v>
      </c>
      <c r="E177" s="123">
        <v>1.0</v>
      </c>
      <c r="F177" s="123">
        <v>1.5</v>
      </c>
      <c r="G177" s="124">
        <f t="shared" ref="G177:G216" si="37">1/(2*V$176) * SQRT(V$177/V$182)</f>
        <v>240.9971108</v>
      </c>
      <c r="H177" s="125">
        <f t="shared" ref="H177:H216" si="38">G177*2</f>
        <v>481.9942216</v>
      </c>
      <c r="I177" s="125">
        <f t="shared" ref="I177:I216" si="39">G177*3</f>
        <v>722.9913325</v>
      </c>
      <c r="J177" s="125">
        <f t="shared" ref="J177:J216" si="40">G177*4</f>
        <v>963.9884433</v>
      </c>
      <c r="K177" s="125">
        <f t="shared" ref="K177:K216" si="41">G177*5</f>
        <v>1204.985554</v>
      </c>
      <c r="L177" s="126"/>
      <c r="M177" s="126"/>
      <c r="N177" s="126"/>
      <c r="O177" s="126"/>
      <c r="P177" s="126"/>
      <c r="Q177" s="126"/>
      <c r="R177" s="126"/>
      <c r="S177" s="126"/>
      <c r="T177" s="126"/>
      <c r="U177" s="127"/>
      <c r="V177" s="74">
        <f>42.86</f>
        <v>42.86</v>
      </c>
    </row>
    <row r="178">
      <c r="A178" s="109">
        <f t="shared" ref="A178:A216" si="42">A177+1</f>
        <v>1</v>
      </c>
      <c r="B178" s="40">
        <f t="shared" si="34"/>
        <v>5</v>
      </c>
      <c r="C178" s="24">
        <f t="shared" si="35"/>
        <v>0.00001</v>
      </c>
      <c r="D178" s="128">
        <f t="shared" si="36"/>
        <v>700000</v>
      </c>
      <c r="E178" s="129">
        <v>3.0</v>
      </c>
      <c r="F178" s="129">
        <v>1.8</v>
      </c>
      <c r="G178" s="130">
        <f t="shared" si="37"/>
        <v>240.9971108</v>
      </c>
      <c r="H178" s="131">
        <f t="shared" si="38"/>
        <v>481.9942216</v>
      </c>
      <c r="I178" s="131">
        <f t="shared" si="39"/>
        <v>722.9913325</v>
      </c>
      <c r="J178" s="131">
        <f t="shared" si="40"/>
        <v>963.9884433</v>
      </c>
      <c r="K178" s="131">
        <f t="shared" si="41"/>
        <v>1204.985554</v>
      </c>
      <c r="L178" s="132"/>
      <c r="M178" s="132"/>
      <c r="N178" s="132"/>
      <c r="O178" s="132"/>
      <c r="P178" s="132"/>
      <c r="Q178" s="132"/>
      <c r="R178" s="132"/>
      <c r="S178" s="132"/>
      <c r="T178" s="132"/>
      <c r="U178" s="133"/>
      <c r="V178" s="74">
        <f> 1*10^(-5)</f>
        <v>0.00001</v>
      </c>
    </row>
    <row r="179">
      <c r="A179" s="105">
        <f t="shared" si="42"/>
        <v>2</v>
      </c>
      <c r="B179" s="66">
        <f t="shared" si="34"/>
        <v>7</v>
      </c>
      <c r="C179" s="18">
        <f t="shared" si="35"/>
        <v>0.00001</v>
      </c>
      <c r="D179" s="35">
        <f t="shared" si="36"/>
        <v>700000</v>
      </c>
      <c r="E179" s="123">
        <v>6.0</v>
      </c>
      <c r="F179" s="123">
        <v>1.8</v>
      </c>
      <c r="G179" s="124">
        <f t="shared" si="37"/>
        <v>240.9971108</v>
      </c>
      <c r="H179" s="125">
        <f t="shared" si="38"/>
        <v>481.9942216</v>
      </c>
      <c r="I179" s="125">
        <f t="shared" si="39"/>
        <v>722.9913325</v>
      </c>
      <c r="J179" s="125">
        <f t="shared" si="40"/>
        <v>963.9884433</v>
      </c>
      <c r="K179" s="125">
        <f t="shared" si="41"/>
        <v>1204.985554</v>
      </c>
      <c r="L179" s="126"/>
      <c r="M179" s="126"/>
      <c r="N179" s="126"/>
      <c r="O179" s="126"/>
      <c r="P179" s="126"/>
      <c r="Q179" s="126"/>
      <c r="R179" s="126"/>
      <c r="S179" s="126"/>
      <c r="T179" s="126"/>
      <c r="U179" s="127"/>
      <c r="V179" s="73">
        <f>V180/V178</f>
        <v>100000</v>
      </c>
    </row>
    <row r="180">
      <c r="A180" s="109">
        <f t="shared" si="42"/>
        <v>3</v>
      </c>
      <c r="B180" s="40">
        <f t="shared" si="34"/>
        <v>9</v>
      </c>
      <c r="C180" s="24">
        <f t="shared" si="35"/>
        <v>0.00001</v>
      </c>
      <c r="D180" s="128">
        <f t="shared" si="36"/>
        <v>700000</v>
      </c>
      <c r="E180" s="129">
        <v>8.0</v>
      </c>
      <c r="F180" s="129">
        <v>2.0</v>
      </c>
      <c r="G180" s="130">
        <f t="shared" si="37"/>
        <v>240.9971108</v>
      </c>
      <c r="H180" s="131">
        <f t="shared" si="38"/>
        <v>481.9942216</v>
      </c>
      <c r="I180" s="131">
        <f t="shared" si="39"/>
        <v>722.9913325</v>
      </c>
      <c r="J180" s="131">
        <f t="shared" si="40"/>
        <v>963.9884433</v>
      </c>
      <c r="K180" s="131">
        <f t="shared" si="41"/>
        <v>1204.985554</v>
      </c>
      <c r="L180" s="132"/>
      <c r="M180" s="132"/>
      <c r="N180" s="132"/>
      <c r="O180" s="132"/>
      <c r="P180" s="132"/>
      <c r="Q180" s="132"/>
      <c r="R180" s="132"/>
      <c r="S180" s="132"/>
      <c r="T180" s="132"/>
      <c r="U180" s="133"/>
      <c r="V180" s="74">
        <v>1.0</v>
      </c>
    </row>
    <row r="181">
      <c r="A181" s="105">
        <f t="shared" si="42"/>
        <v>4</v>
      </c>
      <c r="B181" s="66">
        <f t="shared" si="34"/>
        <v>11</v>
      </c>
      <c r="C181" s="18">
        <f t="shared" si="35"/>
        <v>0.00001</v>
      </c>
      <c r="D181" s="35">
        <f t="shared" si="36"/>
        <v>700000</v>
      </c>
      <c r="E181" s="123">
        <v>11.0</v>
      </c>
      <c r="F181" s="123">
        <v>2.5</v>
      </c>
      <c r="G181" s="124">
        <f t="shared" si="37"/>
        <v>240.9971108</v>
      </c>
      <c r="H181" s="125">
        <f t="shared" si="38"/>
        <v>481.9942216</v>
      </c>
      <c r="I181" s="125">
        <f t="shared" si="39"/>
        <v>722.9913325</v>
      </c>
      <c r="J181" s="125">
        <f t="shared" si="40"/>
        <v>963.9884433</v>
      </c>
      <c r="K181" s="125">
        <f t="shared" si="41"/>
        <v>1204.985554</v>
      </c>
      <c r="L181" s="126"/>
      <c r="M181" s="126"/>
      <c r="N181" s="126"/>
      <c r="O181" s="126"/>
      <c r="P181" s="126"/>
      <c r="Q181" s="126"/>
      <c r="R181" s="126"/>
      <c r="S181" s="126"/>
      <c r="T181" s="126"/>
      <c r="U181" s="127"/>
      <c r="V181" s="74">
        <v>3.0E-4</v>
      </c>
    </row>
    <row r="182">
      <c r="A182" s="109">
        <f t="shared" si="42"/>
        <v>5</v>
      </c>
      <c r="B182" s="40">
        <f t="shared" si="34"/>
        <v>13</v>
      </c>
      <c r="C182" s="24">
        <f t="shared" si="35"/>
        <v>0.00001</v>
      </c>
      <c r="D182" s="128">
        <f t="shared" si="36"/>
        <v>700000</v>
      </c>
      <c r="E182" s="129">
        <v>13.0</v>
      </c>
      <c r="F182" s="129">
        <v>3.0</v>
      </c>
      <c r="G182" s="130">
        <f t="shared" si="37"/>
        <v>240.9971108</v>
      </c>
      <c r="H182" s="131">
        <f t="shared" si="38"/>
        <v>481.9942216</v>
      </c>
      <c r="I182" s="131">
        <f t="shared" si="39"/>
        <v>722.9913325</v>
      </c>
      <c r="J182" s="131">
        <f t="shared" si="40"/>
        <v>963.9884433</v>
      </c>
      <c r="K182" s="131">
        <f t="shared" si="41"/>
        <v>1204.985554</v>
      </c>
      <c r="L182" s="132"/>
      <c r="M182" s="132"/>
      <c r="N182" s="132"/>
      <c r="O182" s="132"/>
      <c r="P182" s="132"/>
      <c r="Q182" s="132"/>
      <c r="R182" s="132"/>
      <c r="S182" s="132"/>
      <c r="T182" s="132"/>
      <c r="U182" s="133"/>
      <c r="V182" s="75">
        <f>1150*(0.00069/2)^2*PI()</f>
        <v>0.0004300172754</v>
      </c>
    </row>
    <row r="183">
      <c r="A183" s="105">
        <f t="shared" si="42"/>
        <v>6</v>
      </c>
      <c r="B183" s="66">
        <f t="shared" si="34"/>
        <v>15</v>
      </c>
      <c r="C183" s="18">
        <f t="shared" si="35"/>
        <v>0.00001</v>
      </c>
      <c r="D183" s="35">
        <f t="shared" si="36"/>
        <v>700000</v>
      </c>
      <c r="E183" s="123">
        <v>19.0</v>
      </c>
      <c r="F183" s="123">
        <v>3.0</v>
      </c>
      <c r="G183" s="124">
        <f t="shared" si="37"/>
        <v>240.9971108</v>
      </c>
      <c r="H183" s="125">
        <f t="shared" si="38"/>
        <v>481.9942216</v>
      </c>
      <c r="I183" s="125">
        <f t="shared" si="39"/>
        <v>722.9913325</v>
      </c>
      <c r="J183" s="125">
        <f t="shared" si="40"/>
        <v>963.9884433</v>
      </c>
      <c r="K183" s="125">
        <f t="shared" si="41"/>
        <v>1204.985554</v>
      </c>
      <c r="L183" s="126"/>
      <c r="M183" s="126"/>
      <c r="N183" s="126"/>
      <c r="O183" s="126"/>
      <c r="P183" s="126"/>
      <c r="Q183" s="126"/>
      <c r="R183" s="126"/>
      <c r="S183" s="126"/>
      <c r="T183" s="126"/>
      <c r="U183" s="127"/>
      <c r="V183" s="1"/>
    </row>
    <row r="184">
      <c r="A184" s="109">
        <f t="shared" si="42"/>
        <v>7</v>
      </c>
      <c r="B184" s="40">
        <f t="shared" si="34"/>
        <v>17</v>
      </c>
      <c r="C184" s="24">
        <f t="shared" si="35"/>
        <v>0.00001</v>
      </c>
      <c r="D184" s="128">
        <f t="shared" si="36"/>
        <v>700000</v>
      </c>
      <c r="E184" s="129">
        <v>21.0</v>
      </c>
      <c r="F184" s="129">
        <v>7.0</v>
      </c>
      <c r="G184" s="130">
        <f t="shared" si="37"/>
        <v>240.9971108</v>
      </c>
      <c r="H184" s="131">
        <f t="shared" si="38"/>
        <v>481.9942216</v>
      </c>
      <c r="I184" s="131">
        <f t="shared" si="39"/>
        <v>722.9913325</v>
      </c>
      <c r="J184" s="131">
        <f t="shared" si="40"/>
        <v>963.9884433</v>
      </c>
      <c r="K184" s="131">
        <f t="shared" si="41"/>
        <v>1204.985554</v>
      </c>
      <c r="L184" s="132"/>
      <c r="M184" s="132"/>
      <c r="N184" s="132"/>
      <c r="O184" s="132"/>
      <c r="P184" s="132"/>
      <c r="Q184" s="132"/>
      <c r="R184" s="132"/>
      <c r="S184" s="132"/>
      <c r="T184" s="132"/>
      <c r="U184" s="133"/>
      <c r="V184" s="1"/>
    </row>
    <row r="185">
      <c r="A185" s="105">
        <f t="shared" si="42"/>
        <v>8</v>
      </c>
      <c r="B185" s="66">
        <f t="shared" si="34"/>
        <v>19</v>
      </c>
      <c r="C185" s="18">
        <f t="shared" si="35"/>
        <v>0.00001</v>
      </c>
      <c r="D185" s="35">
        <f t="shared" si="36"/>
        <v>700000</v>
      </c>
      <c r="E185" s="123">
        <v>24.0</v>
      </c>
      <c r="F185" s="123">
        <v>5.0</v>
      </c>
      <c r="G185" s="124">
        <f t="shared" si="37"/>
        <v>240.9971108</v>
      </c>
      <c r="H185" s="125">
        <f t="shared" si="38"/>
        <v>481.9942216</v>
      </c>
      <c r="I185" s="125">
        <f t="shared" si="39"/>
        <v>722.9913325</v>
      </c>
      <c r="J185" s="125">
        <f t="shared" si="40"/>
        <v>963.9884433</v>
      </c>
      <c r="K185" s="125">
        <f t="shared" si="41"/>
        <v>1204.985554</v>
      </c>
      <c r="L185" s="126"/>
      <c r="M185" s="126"/>
      <c r="N185" s="126"/>
      <c r="O185" s="126"/>
      <c r="P185" s="126"/>
      <c r="Q185" s="126"/>
      <c r="R185" s="126"/>
      <c r="S185" s="126"/>
      <c r="T185" s="126"/>
      <c r="U185" s="127"/>
      <c r="V185" s="1"/>
    </row>
    <row r="186">
      <c r="A186" s="109">
        <f t="shared" si="42"/>
        <v>9</v>
      </c>
      <c r="B186" s="40">
        <f t="shared" si="34"/>
        <v>21</v>
      </c>
      <c r="C186" s="24">
        <f t="shared" si="35"/>
        <v>0.00001</v>
      </c>
      <c r="D186" s="128">
        <f t="shared" si="36"/>
        <v>700000</v>
      </c>
      <c r="E186" s="129">
        <v>27.0</v>
      </c>
      <c r="F186" s="129">
        <v>5.0</v>
      </c>
      <c r="G186" s="130">
        <f t="shared" si="37"/>
        <v>240.9971108</v>
      </c>
      <c r="H186" s="131">
        <f t="shared" si="38"/>
        <v>481.9942216</v>
      </c>
      <c r="I186" s="131">
        <f t="shared" si="39"/>
        <v>722.9913325</v>
      </c>
      <c r="J186" s="131">
        <f t="shared" si="40"/>
        <v>963.9884433</v>
      </c>
      <c r="K186" s="131">
        <f t="shared" si="41"/>
        <v>1204.985554</v>
      </c>
      <c r="L186" s="132"/>
      <c r="M186" s="132"/>
      <c r="N186" s="132"/>
      <c r="O186" s="132"/>
      <c r="P186" s="132"/>
      <c r="Q186" s="132"/>
      <c r="R186" s="132"/>
      <c r="S186" s="132"/>
      <c r="T186" s="132"/>
      <c r="U186" s="133"/>
      <c r="V186" s="1"/>
    </row>
    <row r="187">
      <c r="A187" s="105">
        <f t="shared" si="42"/>
        <v>10</v>
      </c>
      <c r="B187" s="66">
        <f t="shared" si="34"/>
        <v>23</v>
      </c>
      <c r="C187" s="18">
        <f t="shared" si="35"/>
        <v>0.00001</v>
      </c>
      <c r="D187" s="35">
        <f t="shared" si="36"/>
        <v>700000</v>
      </c>
      <c r="E187" s="123">
        <v>30.0</v>
      </c>
      <c r="F187" s="123">
        <v>5.0</v>
      </c>
      <c r="G187" s="124">
        <f t="shared" si="37"/>
        <v>240.9971108</v>
      </c>
      <c r="H187" s="125">
        <f t="shared" si="38"/>
        <v>481.9942216</v>
      </c>
      <c r="I187" s="125">
        <f t="shared" si="39"/>
        <v>722.9913325</v>
      </c>
      <c r="J187" s="125">
        <f t="shared" si="40"/>
        <v>963.9884433</v>
      </c>
      <c r="K187" s="125">
        <f t="shared" si="41"/>
        <v>1204.985554</v>
      </c>
      <c r="L187" s="126"/>
      <c r="M187" s="126"/>
      <c r="N187" s="126"/>
      <c r="O187" s="126"/>
      <c r="P187" s="126"/>
      <c r="Q187" s="126"/>
      <c r="R187" s="126"/>
      <c r="S187" s="126"/>
      <c r="T187" s="126"/>
      <c r="U187" s="127"/>
      <c r="V187" s="1"/>
    </row>
    <row r="188">
      <c r="A188" s="109">
        <f t="shared" si="42"/>
        <v>11</v>
      </c>
      <c r="B188" s="40">
        <f t="shared" si="34"/>
        <v>25</v>
      </c>
      <c r="C188" s="24">
        <f t="shared" si="35"/>
        <v>0.00001</v>
      </c>
      <c r="D188" s="128">
        <f t="shared" si="36"/>
        <v>700000</v>
      </c>
      <c r="E188" s="129">
        <v>32.0</v>
      </c>
      <c r="F188" s="129">
        <v>5.0</v>
      </c>
      <c r="G188" s="130">
        <f t="shared" si="37"/>
        <v>240.9971108</v>
      </c>
      <c r="H188" s="131">
        <f t="shared" si="38"/>
        <v>481.9942216</v>
      </c>
      <c r="I188" s="131">
        <f t="shared" si="39"/>
        <v>722.9913325</v>
      </c>
      <c r="J188" s="131">
        <f t="shared" si="40"/>
        <v>963.9884433</v>
      </c>
      <c r="K188" s="131">
        <f t="shared" si="41"/>
        <v>1204.985554</v>
      </c>
      <c r="L188" s="132"/>
      <c r="M188" s="132"/>
      <c r="N188" s="132"/>
      <c r="O188" s="132"/>
      <c r="P188" s="132"/>
      <c r="Q188" s="132"/>
      <c r="R188" s="132"/>
      <c r="S188" s="132"/>
      <c r="T188" s="132"/>
      <c r="U188" s="133"/>
      <c r="V188" s="1"/>
    </row>
    <row r="189">
      <c r="A189" s="105">
        <f t="shared" si="42"/>
        <v>12</v>
      </c>
      <c r="B189" s="66">
        <f t="shared" si="34"/>
        <v>27</v>
      </c>
      <c r="C189" s="18">
        <f t="shared" si="35"/>
        <v>0.00001</v>
      </c>
      <c r="D189" s="35">
        <f t="shared" si="36"/>
        <v>700000</v>
      </c>
      <c r="E189" s="123">
        <v>38.0</v>
      </c>
      <c r="F189" s="123">
        <v>6.0</v>
      </c>
      <c r="G189" s="124">
        <f t="shared" si="37"/>
        <v>240.9971108</v>
      </c>
      <c r="H189" s="125">
        <f t="shared" si="38"/>
        <v>481.9942216</v>
      </c>
      <c r="I189" s="125">
        <f t="shared" si="39"/>
        <v>722.9913325</v>
      </c>
      <c r="J189" s="125">
        <f t="shared" si="40"/>
        <v>963.9884433</v>
      </c>
      <c r="K189" s="125">
        <f t="shared" si="41"/>
        <v>1204.985554</v>
      </c>
      <c r="L189" s="126"/>
      <c r="M189" s="126"/>
      <c r="N189" s="126"/>
      <c r="O189" s="126"/>
      <c r="P189" s="126"/>
      <c r="Q189" s="126"/>
      <c r="R189" s="126"/>
      <c r="S189" s="126"/>
      <c r="T189" s="126"/>
      <c r="U189" s="127"/>
      <c r="V189" s="1"/>
    </row>
    <row r="190">
      <c r="A190" s="109">
        <f t="shared" si="42"/>
        <v>13</v>
      </c>
      <c r="B190" s="40">
        <f t="shared" si="34"/>
        <v>29</v>
      </c>
      <c r="C190" s="24">
        <f t="shared" si="35"/>
        <v>0.00001</v>
      </c>
      <c r="D190" s="128">
        <f t="shared" si="36"/>
        <v>700000</v>
      </c>
      <c r="E190" s="129">
        <v>42.0</v>
      </c>
      <c r="F190" s="129">
        <v>6.8</v>
      </c>
      <c r="G190" s="130">
        <f t="shared" si="37"/>
        <v>240.9971108</v>
      </c>
      <c r="H190" s="131">
        <f t="shared" si="38"/>
        <v>481.9942216</v>
      </c>
      <c r="I190" s="131">
        <f t="shared" si="39"/>
        <v>722.9913325</v>
      </c>
      <c r="J190" s="131">
        <f t="shared" si="40"/>
        <v>963.9884433</v>
      </c>
      <c r="K190" s="131">
        <f t="shared" si="41"/>
        <v>1204.985554</v>
      </c>
      <c r="L190" s="132"/>
      <c r="M190" s="132"/>
      <c r="N190" s="132"/>
      <c r="O190" s="132"/>
      <c r="P190" s="132"/>
      <c r="Q190" s="132"/>
      <c r="R190" s="132"/>
      <c r="S190" s="132"/>
      <c r="T190" s="132"/>
      <c r="U190" s="133"/>
      <c r="V190" s="1"/>
    </row>
    <row r="191">
      <c r="A191" s="105">
        <f t="shared" si="42"/>
        <v>14</v>
      </c>
      <c r="B191" s="66">
        <f t="shared" si="34"/>
        <v>31</v>
      </c>
      <c r="C191" s="18">
        <f t="shared" si="35"/>
        <v>0.00001</v>
      </c>
      <c r="D191" s="35">
        <f t="shared" si="36"/>
        <v>700000</v>
      </c>
      <c r="E191" s="123">
        <v>45.0</v>
      </c>
      <c r="F191" s="123">
        <v>6.7</v>
      </c>
      <c r="G191" s="124">
        <f t="shared" si="37"/>
        <v>240.9971108</v>
      </c>
      <c r="H191" s="125">
        <f t="shared" si="38"/>
        <v>481.9942216</v>
      </c>
      <c r="I191" s="125">
        <f t="shared" si="39"/>
        <v>722.9913325</v>
      </c>
      <c r="J191" s="125">
        <f t="shared" si="40"/>
        <v>963.9884433</v>
      </c>
      <c r="K191" s="125">
        <f t="shared" si="41"/>
        <v>1204.985554</v>
      </c>
      <c r="L191" s="126"/>
      <c r="M191" s="126"/>
      <c r="N191" s="126"/>
      <c r="O191" s="126"/>
      <c r="P191" s="126"/>
      <c r="Q191" s="126"/>
      <c r="R191" s="126"/>
      <c r="S191" s="126"/>
      <c r="T191" s="126"/>
      <c r="U191" s="127"/>
      <c r="V191" s="1"/>
    </row>
    <row r="192">
      <c r="A192" s="109">
        <f t="shared" si="42"/>
        <v>15</v>
      </c>
      <c r="B192" s="40">
        <f t="shared" si="34"/>
        <v>33</v>
      </c>
      <c r="C192" s="24">
        <f t="shared" si="35"/>
        <v>0.00001</v>
      </c>
      <c r="D192" s="128">
        <f t="shared" si="36"/>
        <v>700000</v>
      </c>
      <c r="E192" s="129">
        <v>44.0</v>
      </c>
      <c r="F192" s="129">
        <v>7.0</v>
      </c>
      <c r="G192" s="130">
        <f t="shared" si="37"/>
        <v>240.9971108</v>
      </c>
      <c r="H192" s="131">
        <f t="shared" si="38"/>
        <v>481.9942216</v>
      </c>
      <c r="I192" s="131">
        <f t="shared" si="39"/>
        <v>722.9913325</v>
      </c>
      <c r="J192" s="131">
        <f t="shared" si="40"/>
        <v>963.9884433</v>
      </c>
      <c r="K192" s="131">
        <f t="shared" si="41"/>
        <v>1204.985554</v>
      </c>
      <c r="L192" s="132"/>
      <c r="M192" s="132"/>
      <c r="N192" s="132"/>
      <c r="O192" s="132"/>
      <c r="P192" s="132"/>
      <c r="Q192" s="132"/>
      <c r="R192" s="132"/>
      <c r="S192" s="132"/>
      <c r="T192" s="132"/>
      <c r="U192" s="133"/>
      <c r="V192" s="1"/>
    </row>
    <row r="193">
      <c r="A193" s="105">
        <f t="shared" si="42"/>
        <v>16</v>
      </c>
      <c r="B193" s="66">
        <f t="shared" si="34"/>
        <v>35</v>
      </c>
      <c r="C193" s="18">
        <f t="shared" si="35"/>
        <v>0.00001</v>
      </c>
      <c r="D193" s="35">
        <f t="shared" si="36"/>
        <v>700000</v>
      </c>
      <c r="E193" s="123">
        <v>44.0</v>
      </c>
      <c r="F193" s="123">
        <v>8.0</v>
      </c>
      <c r="G193" s="124">
        <f t="shared" si="37"/>
        <v>240.9971108</v>
      </c>
      <c r="H193" s="125">
        <f t="shared" si="38"/>
        <v>481.9942216</v>
      </c>
      <c r="I193" s="125">
        <f t="shared" si="39"/>
        <v>722.9913325</v>
      </c>
      <c r="J193" s="125">
        <f t="shared" si="40"/>
        <v>963.9884433</v>
      </c>
      <c r="K193" s="125">
        <f t="shared" si="41"/>
        <v>1204.985554</v>
      </c>
      <c r="L193" s="126"/>
      <c r="M193" s="126"/>
      <c r="N193" s="126"/>
      <c r="O193" s="126"/>
      <c r="P193" s="126"/>
      <c r="Q193" s="126"/>
      <c r="R193" s="126"/>
      <c r="S193" s="126"/>
      <c r="T193" s="126"/>
      <c r="U193" s="127"/>
      <c r="V193" s="1"/>
    </row>
    <row r="194">
      <c r="A194" s="109">
        <f t="shared" si="42"/>
        <v>17</v>
      </c>
      <c r="B194" s="40">
        <f t="shared" si="34"/>
        <v>37</v>
      </c>
      <c r="C194" s="24">
        <f t="shared" si="35"/>
        <v>0.00001</v>
      </c>
      <c r="D194" s="128">
        <f t="shared" si="36"/>
        <v>700000</v>
      </c>
      <c r="E194" s="129">
        <v>46.0</v>
      </c>
      <c r="F194" s="129">
        <v>8.5</v>
      </c>
      <c r="G194" s="130">
        <f t="shared" si="37"/>
        <v>240.9971108</v>
      </c>
      <c r="H194" s="131">
        <f t="shared" si="38"/>
        <v>481.9942216</v>
      </c>
      <c r="I194" s="131">
        <f t="shared" si="39"/>
        <v>722.9913325</v>
      </c>
      <c r="J194" s="131">
        <f t="shared" si="40"/>
        <v>963.9884433</v>
      </c>
      <c r="K194" s="131">
        <f t="shared" si="41"/>
        <v>1204.985554</v>
      </c>
      <c r="L194" s="132"/>
      <c r="M194" s="132"/>
      <c r="N194" s="132"/>
      <c r="O194" s="132"/>
      <c r="P194" s="132"/>
      <c r="Q194" s="132"/>
      <c r="R194" s="132"/>
      <c r="S194" s="132"/>
      <c r="T194" s="132"/>
      <c r="U194" s="133"/>
      <c r="V194" s="1"/>
    </row>
    <row r="195">
      <c r="A195" s="105">
        <f t="shared" si="42"/>
        <v>18</v>
      </c>
      <c r="B195" s="66">
        <f t="shared" si="34"/>
        <v>39</v>
      </c>
      <c r="C195" s="18">
        <f t="shared" si="35"/>
        <v>0.00001</v>
      </c>
      <c r="D195" s="35">
        <f t="shared" si="36"/>
        <v>700000</v>
      </c>
      <c r="E195" s="123">
        <v>46.0</v>
      </c>
      <c r="F195" s="123">
        <v>8.7</v>
      </c>
      <c r="G195" s="124">
        <f t="shared" si="37"/>
        <v>240.9971108</v>
      </c>
      <c r="H195" s="125">
        <f t="shared" si="38"/>
        <v>481.9942216</v>
      </c>
      <c r="I195" s="125">
        <f t="shared" si="39"/>
        <v>722.9913325</v>
      </c>
      <c r="J195" s="125">
        <f t="shared" si="40"/>
        <v>963.9884433</v>
      </c>
      <c r="K195" s="125">
        <f t="shared" si="41"/>
        <v>1204.985554</v>
      </c>
      <c r="L195" s="126"/>
      <c r="M195" s="126"/>
      <c r="N195" s="126"/>
      <c r="O195" s="126"/>
      <c r="P195" s="126"/>
      <c r="Q195" s="126"/>
      <c r="R195" s="126"/>
      <c r="S195" s="126"/>
      <c r="T195" s="126"/>
      <c r="U195" s="127"/>
      <c r="V195" s="1"/>
    </row>
    <row r="196">
      <c r="A196" s="109">
        <f t="shared" si="42"/>
        <v>19</v>
      </c>
      <c r="B196" s="40">
        <f t="shared" si="34"/>
        <v>41</v>
      </c>
      <c r="C196" s="24">
        <f t="shared" si="35"/>
        <v>0.00001</v>
      </c>
      <c r="D196" s="128">
        <f t="shared" si="36"/>
        <v>700000</v>
      </c>
      <c r="E196" s="129">
        <v>47.0</v>
      </c>
      <c r="F196" s="129">
        <v>9.0</v>
      </c>
      <c r="G196" s="130">
        <f t="shared" si="37"/>
        <v>240.9971108</v>
      </c>
      <c r="H196" s="131">
        <f t="shared" si="38"/>
        <v>481.9942216</v>
      </c>
      <c r="I196" s="131">
        <f t="shared" si="39"/>
        <v>722.9913325</v>
      </c>
      <c r="J196" s="131">
        <f t="shared" si="40"/>
        <v>963.9884433</v>
      </c>
      <c r="K196" s="131">
        <f t="shared" si="41"/>
        <v>1204.985554</v>
      </c>
      <c r="L196" s="132"/>
      <c r="M196" s="132"/>
      <c r="N196" s="132"/>
      <c r="O196" s="132"/>
      <c r="P196" s="132"/>
      <c r="Q196" s="132"/>
      <c r="R196" s="132"/>
      <c r="S196" s="132"/>
      <c r="T196" s="132"/>
      <c r="U196" s="133"/>
      <c r="V196" s="1"/>
    </row>
    <row r="197">
      <c r="A197" s="105">
        <f t="shared" si="42"/>
        <v>20</v>
      </c>
      <c r="B197" s="66">
        <f t="shared" si="34"/>
        <v>43</v>
      </c>
      <c r="C197" s="18">
        <f t="shared" si="35"/>
        <v>0.00001</v>
      </c>
      <c r="D197" s="35">
        <f t="shared" si="36"/>
        <v>700000</v>
      </c>
      <c r="E197" s="123">
        <v>53.0</v>
      </c>
      <c r="F197" s="123">
        <v>9.0</v>
      </c>
      <c r="G197" s="124">
        <f t="shared" si="37"/>
        <v>240.9971108</v>
      </c>
      <c r="H197" s="125">
        <f t="shared" si="38"/>
        <v>481.9942216</v>
      </c>
      <c r="I197" s="125">
        <f t="shared" si="39"/>
        <v>722.9913325</v>
      </c>
      <c r="J197" s="125">
        <f t="shared" si="40"/>
        <v>963.9884433</v>
      </c>
      <c r="K197" s="125">
        <f t="shared" si="41"/>
        <v>1204.985554</v>
      </c>
      <c r="L197" s="126"/>
      <c r="M197" s="126"/>
      <c r="N197" s="126"/>
      <c r="O197" s="126"/>
      <c r="P197" s="126"/>
      <c r="Q197" s="126"/>
      <c r="R197" s="126"/>
      <c r="S197" s="126"/>
      <c r="T197" s="126"/>
      <c r="U197" s="127"/>
      <c r="V197" s="1"/>
    </row>
    <row r="198">
      <c r="A198" s="109">
        <f t="shared" si="42"/>
        <v>21</v>
      </c>
      <c r="B198" s="40">
        <f t="shared" si="34"/>
        <v>45</v>
      </c>
      <c r="C198" s="24">
        <f t="shared" si="35"/>
        <v>0.00001</v>
      </c>
      <c r="D198" s="128">
        <f t="shared" si="36"/>
        <v>700000</v>
      </c>
      <c r="E198" s="129">
        <v>51.0</v>
      </c>
      <c r="F198" s="129">
        <v>10.0</v>
      </c>
      <c r="G198" s="130">
        <f t="shared" si="37"/>
        <v>240.9971108</v>
      </c>
      <c r="H198" s="131">
        <f t="shared" si="38"/>
        <v>481.9942216</v>
      </c>
      <c r="I198" s="131">
        <f t="shared" si="39"/>
        <v>722.9913325</v>
      </c>
      <c r="J198" s="131">
        <f t="shared" si="40"/>
        <v>963.9884433</v>
      </c>
      <c r="K198" s="131">
        <f t="shared" si="41"/>
        <v>1204.985554</v>
      </c>
      <c r="L198" s="132"/>
      <c r="M198" s="132"/>
      <c r="N198" s="132"/>
      <c r="O198" s="132"/>
      <c r="P198" s="132"/>
      <c r="Q198" s="132"/>
      <c r="R198" s="132"/>
      <c r="S198" s="132"/>
      <c r="T198" s="132"/>
      <c r="U198" s="133"/>
      <c r="V198" s="1"/>
    </row>
    <row r="199">
      <c r="A199" s="105">
        <f t="shared" si="42"/>
        <v>22</v>
      </c>
      <c r="B199" s="66">
        <f t="shared" si="34"/>
        <v>47</v>
      </c>
      <c r="C199" s="18">
        <f t="shared" si="35"/>
        <v>0.00001</v>
      </c>
      <c r="D199" s="35">
        <f t="shared" si="36"/>
        <v>700000</v>
      </c>
      <c r="E199" s="123">
        <v>57.0</v>
      </c>
      <c r="F199" s="123">
        <v>10.9</v>
      </c>
      <c r="G199" s="124">
        <f t="shared" si="37"/>
        <v>240.9971108</v>
      </c>
      <c r="H199" s="125">
        <f t="shared" si="38"/>
        <v>481.9942216</v>
      </c>
      <c r="I199" s="125">
        <f t="shared" si="39"/>
        <v>722.9913325</v>
      </c>
      <c r="J199" s="125">
        <f t="shared" si="40"/>
        <v>963.9884433</v>
      </c>
      <c r="K199" s="125">
        <f t="shared" si="41"/>
        <v>1204.985554</v>
      </c>
      <c r="L199" s="126"/>
      <c r="M199" s="126"/>
      <c r="N199" s="126"/>
      <c r="O199" s="126"/>
      <c r="P199" s="126"/>
      <c r="Q199" s="126"/>
      <c r="R199" s="126"/>
      <c r="S199" s="126"/>
      <c r="T199" s="126"/>
      <c r="U199" s="127"/>
      <c r="V199" s="1"/>
    </row>
    <row r="200">
      <c r="A200" s="109">
        <f t="shared" si="42"/>
        <v>23</v>
      </c>
      <c r="B200" s="40">
        <f t="shared" si="34"/>
        <v>49</v>
      </c>
      <c r="C200" s="24">
        <f t="shared" si="35"/>
        <v>0.00001</v>
      </c>
      <c r="D200" s="128">
        <f t="shared" si="36"/>
        <v>700000</v>
      </c>
      <c r="E200" s="129">
        <v>58.0</v>
      </c>
      <c r="F200" s="129">
        <v>12.0</v>
      </c>
      <c r="G200" s="130">
        <f t="shared" si="37"/>
        <v>240.9971108</v>
      </c>
      <c r="H200" s="131">
        <f t="shared" si="38"/>
        <v>481.9942216</v>
      </c>
      <c r="I200" s="131">
        <f t="shared" si="39"/>
        <v>722.9913325</v>
      </c>
      <c r="J200" s="131">
        <f t="shared" si="40"/>
        <v>963.9884433</v>
      </c>
      <c r="K200" s="131">
        <f t="shared" si="41"/>
        <v>1204.985554</v>
      </c>
      <c r="L200" s="132"/>
      <c r="M200" s="132"/>
      <c r="N200" s="132"/>
      <c r="O200" s="132"/>
      <c r="P200" s="132"/>
      <c r="Q200" s="132"/>
      <c r="R200" s="132"/>
      <c r="S200" s="132"/>
      <c r="T200" s="132"/>
      <c r="U200" s="133"/>
      <c r="V200" s="1"/>
    </row>
    <row r="201">
      <c r="A201" s="105">
        <f t="shared" si="42"/>
        <v>24</v>
      </c>
      <c r="B201" s="66">
        <f t="shared" si="34"/>
        <v>51</v>
      </c>
      <c r="C201" s="18">
        <f t="shared" si="35"/>
        <v>0.00001</v>
      </c>
      <c r="D201" s="35">
        <f t="shared" si="36"/>
        <v>700000</v>
      </c>
      <c r="E201" s="123">
        <v>68.0</v>
      </c>
      <c r="F201" s="123">
        <v>12.0</v>
      </c>
      <c r="G201" s="124">
        <f t="shared" si="37"/>
        <v>240.9971108</v>
      </c>
      <c r="H201" s="125">
        <f t="shared" si="38"/>
        <v>481.9942216</v>
      </c>
      <c r="I201" s="125">
        <f t="shared" si="39"/>
        <v>722.9913325</v>
      </c>
      <c r="J201" s="125">
        <f t="shared" si="40"/>
        <v>963.9884433</v>
      </c>
      <c r="K201" s="125">
        <f t="shared" si="41"/>
        <v>1204.985554</v>
      </c>
      <c r="L201" s="126"/>
      <c r="M201" s="126"/>
      <c r="N201" s="126"/>
      <c r="O201" s="126"/>
      <c r="P201" s="126"/>
      <c r="Q201" s="126"/>
      <c r="R201" s="126"/>
      <c r="S201" s="126"/>
      <c r="T201" s="126"/>
      <c r="U201" s="127"/>
      <c r="V201" s="1"/>
    </row>
    <row r="202">
      <c r="A202" s="109">
        <f t="shared" si="42"/>
        <v>25</v>
      </c>
      <c r="B202" s="40">
        <f t="shared" si="34"/>
        <v>53</v>
      </c>
      <c r="C202" s="24">
        <f t="shared" si="35"/>
        <v>0.00001</v>
      </c>
      <c r="D202" s="128">
        <f t="shared" si="36"/>
        <v>700000</v>
      </c>
      <c r="E202" s="129">
        <v>69.0</v>
      </c>
      <c r="F202" s="129">
        <v>13.0</v>
      </c>
      <c r="G202" s="130">
        <f t="shared" si="37"/>
        <v>240.9971108</v>
      </c>
      <c r="H202" s="131">
        <f t="shared" si="38"/>
        <v>481.9942216</v>
      </c>
      <c r="I202" s="131">
        <f t="shared" si="39"/>
        <v>722.9913325</v>
      </c>
      <c r="J202" s="131">
        <f t="shared" si="40"/>
        <v>963.9884433</v>
      </c>
      <c r="K202" s="131">
        <f t="shared" si="41"/>
        <v>1204.985554</v>
      </c>
      <c r="L202" s="132"/>
      <c r="M202" s="132"/>
      <c r="N202" s="132"/>
      <c r="O202" s="132"/>
      <c r="P202" s="132"/>
      <c r="Q202" s="132"/>
      <c r="R202" s="132"/>
      <c r="S202" s="132"/>
      <c r="T202" s="132"/>
      <c r="U202" s="133"/>
      <c r="V202" s="1"/>
    </row>
    <row r="203">
      <c r="A203" s="105">
        <f t="shared" si="42"/>
        <v>26</v>
      </c>
      <c r="B203" s="66">
        <f t="shared" si="34"/>
        <v>55</v>
      </c>
      <c r="C203" s="18">
        <f t="shared" si="35"/>
        <v>0.00001</v>
      </c>
      <c r="D203" s="35">
        <f t="shared" si="36"/>
        <v>700000</v>
      </c>
      <c r="E203" s="123">
        <v>63.0</v>
      </c>
      <c r="F203" s="123">
        <v>16.0</v>
      </c>
      <c r="G203" s="124">
        <f t="shared" si="37"/>
        <v>240.9971108</v>
      </c>
      <c r="H203" s="125">
        <f t="shared" si="38"/>
        <v>481.9942216</v>
      </c>
      <c r="I203" s="125">
        <f t="shared" si="39"/>
        <v>722.9913325</v>
      </c>
      <c r="J203" s="125">
        <f t="shared" si="40"/>
        <v>963.9884433</v>
      </c>
      <c r="K203" s="125">
        <f t="shared" si="41"/>
        <v>1204.985554</v>
      </c>
      <c r="L203" s="126"/>
      <c r="M203" s="126"/>
      <c r="N203" s="126"/>
      <c r="O203" s="126"/>
      <c r="P203" s="126"/>
      <c r="Q203" s="126"/>
      <c r="R203" s="126"/>
      <c r="S203" s="126"/>
      <c r="T203" s="126"/>
      <c r="U203" s="127"/>
      <c r="V203" s="1"/>
    </row>
    <row r="204">
      <c r="A204" s="109">
        <f t="shared" si="42"/>
        <v>27</v>
      </c>
      <c r="B204" s="40">
        <f t="shared" si="34"/>
        <v>57</v>
      </c>
      <c r="C204" s="24">
        <f t="shared" si="35"/>
        <v>0.00001</v>
      </c>
      <c r="D204" s="128">
        <f t="shared" si="36"/>
        <v>700000</v>
      </c>
      <c r="E204" s="129">
        <v>79.0</v>
      </c>
      <c r="F204" s="129">
        <v>15.0</v>
      </c>
      <c r="G204" s="130">
        <f t="shared" si="37"/>
        <v>240.9971108</v>
      </c>
      <c r="H204" s="131">
        <f t="shared" si="38"/>
        <v>481.9942216</v>
      </c>
      <c r="I204" s="131">
        <f t="shared" si="39"/>
        <v>722.9913325</v>
      </c>
      <c r="J204" s="131">
        <f t="shared" si="40"/>
        <v>963.9884433</v>
      </c>
      <c r="K204" s="131">
        <f t="shared" si="41"/>
        <v>1204.985554</v>
      </c>
      <c r="L204" s="132"/>
      <c r="M204" s="132"/>
      <c r="N204" s="132"/>
      <c r="O204" s="132"/>
      <c r="P204" s="132"/>
      <c r="Q204" s="132"/>
      <c r="R204" s="132"/>
      <c r="S204" s="132"/>
      <c r="T204" s="132"/>
      <c r="U204" s="133"/>
      <c r="V204" s="1"/>
    </row>
    <row r="205">
      <c r="A205" s="105">
        <f t="shared" si="42"/>
        <v>28</v>
      </c>
      <c r="B205" s="66">
        <f t="shared" si="34"/>
        <v>59</v>
      </c>
      <c r="C205" s="18">
        <f t="shared" si="35"/>
        <v>0.00001</v>
      </c>
      <c r="D205" s="35">
        <f t="shared" si="36"/>
        <v>700000</v>
      </c>
      <c r="E205" s="123">
        <v>71.0</v>
      </c>
      <c r="F205" s="123">
        <v>17.0</v>
      </c>
      <c r="G205" s="124">
        <f t="shared" si="37"/>
        <v>240.9971108</v>
      </c>
      <c r="H205" s="125">
        <f t="shared" si="38"/>
        <v>481.9942216</v>
      </c>
      <c r="I205" s="125">
        <f t="shared" si="39"/>
        <v>722.9913325</v>
      </c>
      <c r="J205" s="125">
        <f t="shared" si="40"/>
        <v>963.9884433</v>
      </c>
      <c r="K205" s="125">
        <f t="shared" si="41"/>
        <v>1204.985554</v>
      </c>
      <c r="L205" s="126"/>
      <c r="M205" s="126"/>
      <c r="N205" s="126"/>
      <c r="O205" s="126"/>
      <c r="P205" s="126"/>
      <c r="Q205" s="126"/>
      <c r="R205" s="126"/>
      <c r="S205" s="126"/>
      <c r="T205" s="126"/>
      <c r="U205" s="127"/>
      <c r="V205" s="1"/>
    </row>
    <row r="206">
      <c r="A206" s="109">
        <f t="shared" si="42"/>
        <v>29</v>
      </c>
      <c r="B206" s="40">
        <f t="shared" si="34"/>
        <v>61</v>
      </c>
      <c r="C206" s="24">
        <f t="shared" si="35"/>
        <v>0.00001</v>
      </c>
      <c r="D206" s="128">
        <f t="shared" si="36"/>
        <v>700000</v>
      </c>
      <c r="E206" s="129">
        <v>70.0</v>
      </c>
      <c r="F206" s="129">
        <v>18.0</v>
      </c>
      <c r="G206" s="130">
        <f t="shared" si="37"/>
        <v>240.9971108</v>
      </c>
      <c r="H206" s="131">
        <f t="shared" si="38"/>
        <v>481.9942216</v>
      </c>
      <c r="I206" s="131">
        <f t="shared" si="39"/>
        <v>722.9913325</v>
      </c>
      <c r="J206" s="131">
        <f t="shared" si="40"/>
        <v>963.9884433</v>
      </c>
      <c r="K206" s="131">
        <f t="shared" si="41"/>
        <v>1204.985554</v>
      </c>
      <c r="L206" s="132"/>
      <c r="M206" s="132"/>
      <c r="N206" s="132"/>
      <c r="O206" s="132"/>
      <c r="P206" s="132"/>
      <c r="Q206" s="132"/>
      <c r="R206" s="132"/>
      <c r="S206" s="132"/>
      <c r="T206" s="132"/>
      <c r="U206" s="133"/>
      <c r="V206" s="1"/>
    </row>
    <row r="207">
      <c r="A207" s="105">
        <f t="shared" si="42"/>
        <v>30</v>
      </c>
      <c r="B207" s="66">
        <f t="shared" si="34"/>
        <v>63</v>
      </c>
      <c r="C207" s="18">
        <f t="shared" si="35"/>
        <v>0.00001</v>
      </c>
      <c r="D207" s="35">
        <f t="shared" si="36"/>
        <v>700000</v>
      </c>
      <c r="E207" s="123">
        <v>74.0</v>
      </c>
      <c r="F207" s="123">
        <v>18.0</v>
      </c>
      <c r="G207" s="124">
        <f t="shared" si="37"/>
        <v>240.9971108</v>
      </c>
      <c r="H207" s="125">
        <f t="shared" si="38"/>
        <v>481.9942216</v>
      </c>
      <c r="I207" s="125">
        <f t="shared" si="39"/>
        <v>722.9913325</v>
      </c>
      <c r="J207" s="125">
        <f t="shared" si="40"/>
        <v>963.9884433</v>
      </c>
      <c r="K207" s="125">
        <f t="shared" si="41"/>
        <v>1204.985554</v>
      </c>
      <c r="L207" s="126"/>
      <c r="M207" s="126"/>
      <c r="N207" s="126"/>
      <c r="O207" s="126"/>
      <c r="P207" s="126"/>
      <c r="Q207" s="126"/>
      <c r="R207" s="126"/>
      <c r="S207" s="126"/>
      <c r="T207" s="126"/>
      <c r="U207" s="127"/>
      <c r="V207" s="1"/>
    </row>
    <row r="208">
      <c r="A208" s="109">
        <f t="shared" si="42"/>
        <v>31</v>
      </c>
      <c r="B208" s="40">
        <f t="shared" si="34"/>
        <v>65</v>
      </c>
      <c r="C208" s="24">
        <f t="shared" si="35"/>
        <v>0.00001</v>
      </c>
      <c r="D208" s="128">
        <f t="shared" si="36"/>
        <v>700000</v>
      </c>
      <c r="E208" s="129">
        <v>77.0</v>
      </c>
      <c r="F208" s="129">
        <v>17.0</v>
      </c>
      <c r="G208" s="130">
        <f t="shared" si="37"/>
        <v>240.9971108</v>
      </c>
      <c r="H208" s="131">
        <f t="shared" si="38"/>
        <v>481.9942216</v>
      </c>
      <c r="I208" s="131">
        <f t="shared" si="39"/>
        <v>722.9913325</v>
      </c>
      <c r="J208" s="131">
        <f t="shared" si="40"/>
        <v>963.9884433</v>
      </c>
      <c r="K208" s="131">
        <f t="shared" si="41"/>
        <v>1204.985554</v>
      </c>
      <c r="L208" s="132"/>
      <c r="M208" s="132"/>
      <c r="N208" s="132"/>
      <c r="O208" s="132"/>
      <c r="P208" s="132"/>
      <c r="Q208" s="132"/>
      <c r="R208" s="132"/>
      <c r="S208" s="132"/>
      <c r="T208" s="132"/>
      <c r="U208" s="133"/>
      <c r="V208" s="1"/>
    </row>
    <row r="209">
      <c r="A209" s="105">
        <f t="shared" si="42"/>
        <v>32</v>
      </c>
      <c r="B209" s="66">
        <f t="shared" si="34"/>
        <v>67</v>
      </c>
      <c r="C209" s="18">
        <f t="shared" si="35"/>
        <v>0.00001</v>
      </c>
      <c r="D209" s="35">
        <f t="shared" si="36"/>
        <v>700000</v>
      </c>
      <c r="E209" s="123">
        <v>77.0</v>
      </c>
      <c r="F209" s="123">
        <v>18.0</v>
      </c>
      <c r="G209" s="124">
        <f t="shared" si="37"/>
        <v>240.9971108</v>
      </c>
      <c r="H209" s="125">
        <f t="shared" si="38"/>
        <v>481.9942216</v>
      </c>
      <c r="I209" s="125">
        <f t="shared" si="39"/>
        <v>722.9913325</v>
      </c>
      <c r="J209" s="125">
        <f t="shared" si="40"/>
        <v>963.9884433</v>
      </c>
      <c r="K209" s="125">
        <f t="shared" si="41"/>
        <v>1204.985554</v>
      </c>
      <c r="L209" s="126"/>
      <c r="M209" s="126"/>
      <c r="N209" s="126"/>
      <c r="O209" s="126"/>
      <c r="P209" s="126"/>
      <c r="Q209" s="126"/>
      <c r="R209" s="126"/>
      <c r="S209" s="126"/>
      <c r="T209" s="126"/>
      <c r="U209" s="127"/>
      <c r="V209" s="1"/>
    </row>
    <row r="210">
      <c r="A210" s="109">
        <f t="shared" si="42"/>
        <v>33</v>
      </c>
      <c r="B210" s="40">
        <f t="shared" si="34"/>
        <v>69</v>
      </c>
      <c r="C210" s="24">
        <f t="shared" si="35"/>
        <v>0.00001</v>
      </c>
      <c r="D210" s="128">
        <f t="shared" si="36"/>
        <v>700000</v>
      </c>
      <c r="E210" s="134">
        <v>77.0</v>
      </c>
      <c r="F210" s="129">
        <v>19.0</v>
      </c>
      <c r="G210" s="130">
        <f t="shared" si="37"/>
        <v>240.9971108</v>
      </c>
      <c r="H210" s="131">
        <f t="shared" si="38"/>
        <v>481.9942216</v>
      </c>
      <c r="I210" s="131">
        <f t="shared" si="39"/>
        <v>722.9913325</v>
      </c>
      <c r="J210" s="131">
        <f t="shared" si="40"/>
        <v>963.9884433</v>
      </c>
      <c r="K210" s="131">
        <f t="shared" si="41"/>
        <v>1204.985554</v>
      </c>
      <c r="L210" s="132"/>
      <c r="M210" s="132"/>
      <c r="N210" s="132"/>
      <c r="O210" s="132"/>
      <c r="P210" s="132"/>
      <c r="Q210" s="132"/>
      <c r="R210" s="132"/>
      <c r="S210" s="132"/>
      <c r="T210" s="132"/>
      <c r="U210" s="133"/>
      <c r="V210" s="1"/>
    </row>
    <row r="211">
      <c r="A211" s="105">
        <f t="shared" si="42"/>
        <v>34</v>
      </c>
      <c r="B211" s="66">
        <f t="shared" si="34"/>
        <v>71</v>
      </c>
      <c r="C211" s="18">
        <f t="shared" si="35"/>
        <v>0.00001</v>
      </c>
      <c r="D211" s="35">
        <f t="shared" si="36"/>
        <v>700000</v>
      </c>
      <c r="E211" s="123">
        <v>77.0</v>
      </c>
      <c r="F211" s="123">
        <v>21.0</v>
      </c>
      <c r="G211" s="124">
        <f t="shared" si="37"/>
        <v>240.9971108</v>
      </c>
      <c r="H211" s="125">
        <f t="shared" si="38"/>
        <v>481.9942216</v>
      </c>
      <c r="I211" s="125">
        <f t="shared" si="39"/>
        <v>722.9913325</v>
      </c>
      <c r="J211" s="125">
        <f t="shared" si="40"/>
        <v>963.9884433</v>
      </c>
      <c r="K211" s="125">
        <f t="shared" si="41"/>
        <v>1204.985554</v>
      </c>
      <c r="L211" s="126"/>
      <c r="M211" s="126"/>
      <c r="N211" s="126"/>
      <c r="O211" s="126"/>
      <c r="P211" s="126"/>
      <c r="Q211" s="126"/>
      <c r="R211" s="126"/>
      <c r="S211" s="126"/>
      <c r="T211" s="126"/>
      <c r="U211" s="127"/>
      <c r="V211" s="1"/>
    </row>
    <row r="212">
      <c r="A212" s="109">
        <f t="shared" si="42"/>
        <v>35</v>
      </c>
      <c r="B212" s="40">
        <f t="shared" si="34"/>
        <v>73</v>
      </c>
      <c r="C212" s="24">
        <f t="shared" si="35"/>
        <v>0.00001</v>
      </c>
      <c r="D212" s="128">
        <f t="shared" si="36"/>
        <v>700000</v>
      </c>
      <c r="E212" s="134">
        <v>77.0</v>
      </c>
      <c r="F212" s="129">
        <v>22.0</v>
      </c>
      <c r="G212" s="130">
        <f t="shared" si="37"/>
        <v>240.9971108</v>
      </c>
      <c r="H212" s="131">
        <f t="shared" si="38"/>
        <v>481.9942216</v>
      </c>
      <c r="I212" s="131">
        <f t="shared" si="39"/>
        <v>722.9913325</v>
      </c>
      <c r="J212" s="131">
        <f t="shared" si="40"/>
        <v>963.9884433</v>
      </c>
      <c r="K212" s="131">
        <f t="shared" si="41"/>
        <v>1204.985554</v>
      </c>
      <c r="L212" s="132"/>
      <c r="M212" s="132"/>
      <c r="N212" s="132"/>
      <c r="O212" s="132"/>
      <c r="P212" s="132"/>
      <c r="Q212" s="132"/>
      <c r="R212" s="132"/>
      <c r="S212" s="132"/>
      <c r="T212" s="132"/>
      <c r="U212" s="133"/>
      <c r="V212" s="1"/>
    </row>
    <row r="213">
      <c r="A213" s="105">
        <f t="shared" si="42"/>
        <v>36</v>
      </c>
      <c r="B213" s="66">
        <f t="shared" si="34"/>
        <v>75</v>
      </c>
      <c r="C213" s="18">
        <f t="shared" si="35"/>
        <v>0.00001</v>
      </c>
      <c r="D213" s="35">
        <f t="shared" si="36"/>
        <v>700000</v>
      </c>
      <c r="E213" s="135">
        <v>81.0</v>
      </c>
      <c r="F213" s="123">
        <v>22.0</v>
      </c>
      <c r="G213" s="124">
        <f t="shared" si="37"/>
        <v>240.9971108</v>
      </c>
      <c r="H213" s="125">
        <f t="shared" si="38"/>
        <v>481.9942216</v>
      </c>
      <c r="I213" s="125">
        <f t="shared" si="39"/>
        <v>722.9913325</v>
      </c>
      <c r="J213" s="125">
        <f t="shared" si="40"/>
        <v>963.9884433</v>
      </c>
      <c r="K213" s="125">
        <f t="shared" si="41"/>
        <v>1204.985554</v>
      </c>
      <c r="L213" s="126"/>
      <c r="M213" s="126"/>
      <c r="N213" s="126"/>
      <c r="O213" s="126"/>
      <c r="P213" s="126"/>
      <c r="Q213" s="126"/>
      <c r="R213" s="126"/>
      <c r="S213" s="126"/>
      <c r="T213" s="126"/>
      <c r="U213" s="127"/>
      <c r="V213" s="1"/>
    </row>
    <row r="214">
      <c r="A214" s="109">
        <f t="shared" si="42"/>
        <v>37</v>
      </c>
      <c r="B214" s="40">
        <f t="shared" si="34"/>
        <v>77</v>
      </c>
      <c r="C214" s="24">
        <f t="shared" si="35"/>
        <v>0.00001</v>
      </c>
      <c r="D214" s="128">
        <f t="shared" si="36"/>
        <v>700000</v>
      </c>
      <c r="E214" s="134">
        <v>92.0</v>
      </c>
      <c r="F214" s="129">
        <v>25.0</v>
      </c>
      <c r="G214" s="130">
        <f t="shared" si="37"/>
        <v>240.9971108</v>
      </c>
      <c r="H214" s="131">
        <f t="shared" si="38"/>
        <v>481.9942216</v>
      </c>
      <c r="I214" s="131">
        <f t="shared" si="39"/>
        <v>722.9913325</v>
      </c>
      <c r="J214" s="131">
        <f t="shared" si="40"/>
        <v>963.9884433</v>
      </c>
      <c r="K214" s="131">
        <f t="shared" si="41"/>
        <v>1204.985554</v>
      </c>
      <c r="L214" s="132"/>
      <c r="M214" s="132"/>
      <c r="N214" s="132"/>
      <c r="O214" s="132"/>
      <c r="P214" s="132"/>
      <c r="Q214" s="132"/>
      <c r="R214" s="132"/>
      <c r="S214" s="132"/>
      <c r="T214" s="132"/>
      <c r="U214" s="133"/>
      <c r="V214" s="1"/>
    </row>
    <row r="215">
      <c r="A215" s="105">
        <f t="shared" si="42"/>
        <v>38</v>
      </c>
      <c r="B215" s="66">
        <f t="shared" si="34"/>
        <v>79</v>
      </c>
      <c r="C215" s="18">
        <f t="shared" si="35"/>
        <v>0.00001</v>
      </c>
      <c r="D215" s="35">
        <f t="shared" si="36"/>
        <v>700000</v>
      </c>
      <c r="E215" s="135">
        <v>92.0</v>
      </c>
      <c r="F215" s="123">
        <v>25.0</v>
      </c>
      <c r="G215" s="124">
        <f t="shared" si="37"/>
        <v>240.9971108</v>
      </c>
      <c r="H215" s="125">
        <f t="shared" si="38"/>
        <v>481.9942216</v>
      </c>
      <c r="I215" s="125">
        <f t="shared" si="39"/>
        <v>722.9913325</v>
      </c>
      <c r="J215" s="125">
        <f t="shared" si="40"/>
        <v>963.9884433</v>
      </c>
      <c r="K215" s="125">
        <f t="shared" si="41"/>
        <v>1204.985554</v>
      </c>
      <c r="L215" s="126"/>
      <c r="M215" s="126"/>
      <c r="N215" s="126"/>
      <c r="O215" s="126"/>
      <c r="P215" s="126"/>
      <c r="Q215" s="126"/>
      <c r="R215" s="126"/>
      <c r="S215" s="126"/>
      <c r="T215" s="126"/>
      <c r="U215" s="127"/>
      <c r="V215" s="1"/>
    </row>
    <row r="216">
      <c r="A216" s="136">
        <f t="shared" si="42"/>
        <v>39</v>
      </c>
      <c r="B216" s="84">
        <f t="shared" si="34"/>
        <v>81</v>
      </c>
      <c r="C216" s="137">
        <f t="shared" si="35"/>
        <v>0.00001</v>
      </c>
      <c r="D216" s="138">
        <f t="shared" si="36"/>
        <v>700000</v>
      </c>
      <c r="E216" s="139">
        <v>95.0</v>
      </c>
      <c r="F216" s="140">
        <v>23.0</v>
      </c>
      <c r="G216" s="141">
        <f t="shared" si="37"/>
        <v>240.9971108</v>
      </c>
      <c r="H216" s="142">
        <f t="shared" si="38"/>
        <v>481.9942216</v>
      </c>
      <c r="I216" s="142">
        <f t="shared" si="39"/>
        <v>722.9913325</v>
      </c>
      <c r="J216" s="142">
        <f t="shared" si="40"/>
        <v>963.9884433</v>
      </c>
      <c r="K216" s="142">
        <f t="shared" si="41"/>
        <v>1204.985554</v>
      </c>
      <c r="L216" s="143"/>
      <c r="M216" s="143"/>
      <c r="N216" s="143"/>
      <c r="O216" s="143"/>
      <c r="P216" s="143"/>
      <c r="Q216" s="143"/>
      <c r="R216" s="143"/>
      <c r="S216" s="143"/>
      <c r="T216" s="143"/>
      <c r="U216" s="144"/>
      <c r="V216" s="1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</sheetData>
  <mergeCells count="2">
    <mergeCell ref="B84:J84"/>
    <mergeCell ref="A6:V6"/>
  </mergeCells>
  <dataValidations>
    <dataValidation type="custom" allowBlank="1" showDropDown="1" sqref="J9:J19 B9:B19 B22:B32 I22:I32 A43:B82 A86:A170 A177:A216">
      <formula1>AND(ISNUMBER(A9),(NOT(OR(NOT(ISERROR(DATEVALUE(A9))), AND(ISNUMBER(A9), LEFT(CELL("format", A9))="D")))))</formula1>
    </dataValidation>
  </dataValidations>
  <drawing r:id="rId1"/>
  <tableParts count="13"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