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4420\RP\racunalniski-praktikum\10-razpredelnice\"/>
    </mc:Choice>
  </mc:AlternateContent>
  <xr:revisionPtr revIDLastSave="0" documentId="13_ncr:1_{79A096D2-89A4-47A5-8F18-0E62BA7C3835}" xr6:coauthVersionLast="47" xr6:coauthVersionMax="47" xr10:uidLastSave="{00000000-0000-0000-0000-000000000000}"/>
  <bookViews>
    <workbookView xWindow="4980" yWindow="4980" windowWidth="28800" windowHeight="15345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2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4" l="1"/>
  <c r="H12" i="4"/>
  <c r="H13" i="4"/>
  <c r="H14" i="4"/>
  <c r="H15" i="4"/>
  <c r="H16" i="4"/>
  <c r="H17" i="4"/>
  <c r="H18" i="4"/>
  <c r="H19" i="4"/>
  <c r="H20" i="4"/>
  <c r="H21" i="4"/>
  <c r="H5" i="4"/>
  <c r="H6" i="4"/>
  <c r="H7" i="4"/>
  <c r="H8" i="4"/>
  <c r="H9" i="4"/>
  <c r="H10" i="4"/>
  <c r="H3" i="4"/>
  <c r="H4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<sst xmlns="http://schemas.openxmlformats.org/spreadsheetml/2006/main" count="21" uniqueCount="20">
  <si>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</si>
  <si>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</si>
  <si>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</si>
  <si>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</si>
  <si>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</si>
  <si>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</si>
  <si>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</si>
  <si>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</si>
  <si>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</si>
  <si>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</si>
  <si>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</si>
  <si>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</si>
  <si>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</si>
  <si>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</si>
  <si>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</si>
  <si>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</si>
  <si>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</t>
  </si>
  <si>
    <t>Povprečna poraba</t>
  </si>
  <si>
    <t>Values</t>
  </si>
  <si>
    <t>Skupaj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</si>
</sst>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73" formatCode="#,##0.00\ &quot;€&quot;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7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170" formatCode="0.00000"/>
    </dxf>
    <dxf>
      <numFmt numFmtId="171" formatCode="0.000000"/>
    </dxf>
    <dxf>
      <numFmt numFmtId="172" formatCode="0.0000000"/>
    </dxf>
    <dxf>
      <numFmt numFmtId="174" formatCode="0.00000000"/>
    </dxf>
    <dxf>
      <numFmt numFmtId="2" formatCode="0.00"/>
      <fill>
        <patternFill patternType="none">
          <fgColor indexed="64"/>
          <bgColor auto="1"/>
        </patternFill>
      </fill>
    </dxf>
    <dxf>
      <numFmt numFmtId="167" formatCode="0.000"/>
    </dxf>
    <dxf>
      <numFmt numFmtId="0" formatCode="General"/>
    </dxf>
    <dxf>
      <numFmt numFmtId="2" formatCode="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cl, Julija" refreshedDate="45637.797856249999" createdVersion="7" refreshedVersion="7" minRefreshableVersion="3" recordCount="19" xr:uid="{819FBBD9-FB28-4965-B1F4-C0728B871C56}">
  <cacheSource type="worksheet">
    <worksheetSource name="realna_poraba_cupra__2[[Datum]:[Poraba]]"/>
  </cacheSource>
  <cacheFields count="7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6"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Litri" numFmtId="2">
      <sharedItems containsSemiMixedTypes="0" containsString="0" containsNumber="1" minValue="34.04" maxValue="43.1"/>
    </cacheField>
    <cacheField name="Plačano" numFmtId="173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 count="19">
        <n v="41907"/>
        <n v="42521"/>
        <n v="43181"/>
        <n v="43696"/>
        <n v="44314"/>
        <n v="44997"/>
        <n v="45546"/>
        <n v="46126"/>
        <n v="46687"/>
        <n v="47250"/>
        <n v="47867"/>
        <n v="48407"/>
        <n v="49005"/>
        <n v="49480"/>
        <n v="50012"/>
        <n v="50458"/>
        <n v="50991"/>
        <n v="51593"/>
        <n v="52176"/>
      </sharedItems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14" maxValue="8.1008968609865484" count="19">
        <s v=""/>
        <n v="7.006514657980456"/>
        <n v="6.3136363636363635"/>
        <n v="6.6097087378640778"/>
        <n v="6.8640776699029127"/>
        <n v="6.3103953147877014"/>
        <n v="6.9544626593806917"/>
        <n v="7.0103448275862057"/>
        <n v="6.9821746880570412"/>
        <n v="7.1563055062166967"/>
        <n v="6.646677471636953"/>
        <n v="6.8851851851851853"/>
        <n v="6.9331103678929766"/>
        <n v="7.5726315789473686"/>
        <n v="7.2819548872180455"/>
        <n v="8.1008968609865484"/>
        <n v="7.2251407129455911"/>
        <n v="6.4518272425249181"/>
        <n v="7.1578044596912518"/>
      </sharedItems>
    </cacheField>
    <cacheField name="Months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x v="0"/>
    <x v="0"/>
    <x v="0"/>
  </r>
  <r>
    <x v="1"/>
    <n v="43.02"/>
    <n v="59.797800000000002"/>
    <x v="1"/>
    <x v="1"/>
    <x v="1"/>
  </r>
  <r>
    <x v="2"/>
    <n v="41.67"/>
    <n v="57.921299999999995"/>
    <x v="2"/>
    <x v="2"/>
    <x v="2"/>
  </r>
  <r>
    <x v="3"/>
    <n v="34.04"/>
    <n v="47.043279999999996"/>
    <x v="3"/>
    <x v="3"/>
    <x v="3"/>
  </r>
  <r>
    <x v="4"/>
    <n v="42.42"/>
    <n v="59.897039999999997"/>
    <x v="4"/>
    <x v="4"/>
    <x v="4"/>
  </r>
  <r>
    <x v="5"/>
    <n v="43.1"/>
    <n v="60.857199999999999"/>
    <x v="5"/>
    <x v="5"/>
    <x v="5"/>
  </r>
  <r>
    <x v="6"/>
    <n v="38.18"/>
    <n v="54.368319999999997"/>
    <x v="6"/>
    <x v="6"/>
    <x v="6"/>
  </r>
  <r>
    <x v="7"/>
    <n v="40.659999999999997"/>
    <n v="58.713039999999992"/>
    <x v="7"/>
    <x v="7"/>
    <x v="7"/>
  </r>
  <r>
    <x v="8"/>
    <n v="39.17"/>
    <n v="56.561480000000003"/>
    <x v="8"/>
    <x v="8"/>
    <x v="8"/>
  </r>
  <r>
    <x v="9"/>
    <n v="40.29"/>
    <n v="58.662239999999997"/>
    <x v="9"/>
    <x v="9"/>
    <x v="9"/>
  </r>
  <r>
    <x v="10"/>
    <n v="41.01"/>
    <n v="59.710559999999994"/>
    <x v="10"/>
    <x v="10"/>
    <x v="10"/>
  </r>
  <r>
    <x v="11"/>
    <n v="37.18"/>
    <n v="56.178979999999996"/>
    <x v="11"/>
    <x v="11"/>
    <x v="11"/>
  </r>
  <r>
    <x v="12"/>
    <n v="41.46"/>
    <n v="62.646059999999999"/>
    <x v="12"/>
    <x v="12"/>
    <x v="12"/>
  </r>
  <r>
    <x v="13"/>
    <n v="35.97"/>
    <n v="55.537680000000002"/>
    <x v="13"/>
    <x v="13"/>
    <x v="13"/>
  </r>
  <r>
    <x v="14"/>
    <n v="38.74"/>
    <n v="60.085740000000001"/>
    <x v="14"/>
    <x v="14"/>
    <x v="14"/>
  </r>
  <r>
    <x v="15"/>
    <n v="36.130000000000003"/>
    <n v="56.03763"/>
    <x v="15"/>
    <x v="15"/>
    <x v="15"/>
  </r>
  <r>
    <x v="16"/>
    <n v="38.51"/>
    <n v="61.153880000000001"/>
    <x v="16"/>
    <x v="16"/>
    <x v="16"/>
  </r>
  <r>
    <x v="17"/>
    <n v="38.840000000000003"/>
    <n v="61.677920000000007"/>
    <x v="17"/>
    <x v="17"/>
    <x v="17"/>
  </r>
  <r>
    <x v="18"/>
    <n v="41.73"/>
    <n v="64.097279999999998"/>
    <x v="18"/>
    <x v="18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F420C-63E3-4F08-B1C0-5B1995C177CD}" name="PivotTable5" cacheId="20" dataOnRows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olHeaderCaption="Mesec">
  <location ref="B27:H31" firstHeaderRow="1" firstDataRow="3" firstDataCol="1"/>
  <pivotFields count="7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173" showAll="0"/>
    <pivotField numFmtId="3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 avgSubtotal="1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avg"/>
      </items>
    </pivotField>
    <pivotField dataField="1" showAll="0">
      <items count="20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2">
    <field x="6"/>
    <field x="0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6" baseItem="6"/>
    <dataField name="Povprečna poraba" fld="5" subtotal="average" baseField="6" baseItem="0"/>
  </dataFields>
  <formats count="1">
    <format dxfId="4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14"/>
    <tableColumn id="2" xr3:uid="{6DC2697C-FCB3-8A47-945B-8CD05834AA8C}" uniqueName="2" name="Litri" queryTableFieldId="2" dataDxfId="13"/>
    <tableColumn id="3" xr3:uid="{19DBC541-3ADF-4E48-8786-6E42DA219788}" uniqueName="3" name="Plačano" queryTableFieldId="3" dataDxfId="11"/>
    <tableColumn id="4" xr3:uid="{3238A9AD-2FC0-0E49-9EE3-7019C05B366B}" uniqueName="4" name="Števec" queryTableFieldId="4" dataDxfId="12"/>
    <tableColumn id="5" xr3:uid="{E0B5480D-9C8F-CA4C-941D-AE9FDE0CDFDC}" uniqueName="5" name="Prevoženo" queryTableFieldId="5" dataDxfId="21"/>
    <tableColumn id="6" xr3:uid="{1DEAFC6B-8470-6742-BAB3-957B7429D133}" uniqueName="6" name="Poraba" queryTableFieldId="6" dataDxfId="20"/>
    <tableColumn id="11" xr3:uid="{911769A8-5CFE-8245-A64B-38797D90A3B5}" uniqueName="11" name="Prikaz" queryTableFieldId="11" dataDxfId="10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19" tableBorderDxfId="18" totalsRowBorderDxfId="17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6"/>
    <tableColumn id="2" xr3:uid="{079EA12A-47EB-F54A-8E37-30D8BCE75150}" name="Bencin" dataDxfId="1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31"/>
  <sheetViews>
    <sheetView tabSelected="1" topLeftCell="A7" zoomScale="120" zoomScaleNormal="120" workbookViewId="0">
      <selection activeCell="B31" sqref="B31"/>
    </sheetView>
  </sheetViews>
  <sheetFormatPr defaultColWidth="11.42578125" defaultRowHeight="15" x14ac:dyDescent="0.25"/>
  <cols>
    <col min="1" max="1" width="3.85546875" customWidth="1"/>
    <col min="2" max="2" width="17.28515625" bestFit="1" customWidth="1"/>
    <col min="3" max="3" width="9.140625" bestFit="1" customWidth="1"/>
    <col min="4" max="4" width="6.5703125" bestFit="1" customWidth="1"/>
    <col min="5" max="5" width="5.85546875" bestFit="1" customWidth="1"/>
    <col min="6" max="6" width="7.140625" bestFit="1" customWidth="1"/>
    <col min="7" max="7" width="6.85546875" bestFit="1" customWidth="1"/>
    <col min="8" max="8" width="6.5703125" bestFit="1" customWidth="1"/>
    <col min="9" max="9" width="19.140625" bestFit="1" customWidth="1"/>
    <col min="10" max="10" width="17.7109375" bestFit="1" customWidth="1"/>
    <col min="11" max="11" width="19.140625" bestFit="1" customWidth="1"/>
    <col min="12" max="12" width="17.7109375" bestFit="1" customWidth="1"/>
    <col min="13" max="13" width="19.140625" bestFit="1" customWidth="1"/>
    <col min="14" max="14" width="24.28515625" bestFit="1" customWidth="1"/>
    <col min="15" max="15" width="23.140625" bestFit="1" customWidth="1"/>
    <col min="16" max="17" width="7.5703125" bestFit="1" customWidth="1"/>
    <col min="18" max="18" width="9.7109375" bestFit="1" customWidth="1"/>
    <col min="19" max="22" width="7.28515625" bestFit="1" customWidth="1"/>
    <col min="23" max="23" width="9.42578125" bestFit="1" customWidth="1"/>
    <col min="24" max="25" width="7" bestFit="1" customWidth="1"/>
    <col min="26" max="26" width="9.140625" bestFit="1" customWidth="1"/>
    <col min="27" max="27" width="11.5703125" bestFit="1" customWidth="1"/>
  </cols>
  <sheetData>
    <row r="2" spans="2:11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5">
      <c r="B3" s="1">
        <v>45051</v>
      </c>
      <c r="C3" s="3">
        <v>41.17</v>
      </c>
      <c r="D3" s="6">
        <f>INDEX(Table3[Bencin], MATCH(realna_poraba_cupra__2[[#This Row],[Datum]],Table3[Veljavnost],1))*realna_poraba_cupra__2[[#This Row],[Litri]]</f>
        <v>58.296720000000001</v>
      </c>
      <c r="E3" s="2">
        <v>41907</v>
      </c>
      <c r="F3" t="s">
        <v>4</v>
      </c>
      <c r="G3" t="s">
        <v>4</v>
      </c>
      <c r="H3" s="3" t="str">
        <f>realna_poraba_cupra__2[[#This Row],[Poraba]]</f>
        <v/>
      </c>
      <c r="J3" s="1">
        <v>44930</v>
      </c>
      <c r="K3" s="4">
        <v>1.276</v>
      </c>
    </row>
    <row r="4" spans="2:11" x14ac:dyDescent="0.25">
      <c r="B4" s="1">
        <v>45059</v>
      </c>
      <c r="C4" s="3">
        <v>43.02</v>
      </c>
      <c r="D4" s="6">
        <f>INDEX(Table3[Bencin], MATCH(realna_poraba_cupra__2[[#This Row],[Datum]],Table3[Veljavnost],1))*realna_poraba_cupra__2[[#This Row],[Litri]]</f>
        <v>59.797800000000002</v>
      </c>
      <c r="E4" s="2">
        <v>42521</v>
      </c>
      <c r="F4" s="2">
        <f>realna_poraba_cupra__2[[#This Row],[Števec]]-E3</f>
        <v>614</v>
      </c>
      <c r="G4" s="3">
        <f>100*realna_poraba_cupra__2[[#This Row],[Litri]]/realna_poraba_cupra__2[[#This Row],[Prevoženo]]</f>
        <v>7.006514657980456</v>
      </c>
      <c r="H4" s="3">
        <f>realna_poraba_cupra__2[[#This Row],[Poraba]]</f>
        <v>7.006514657980456</v>
      </c>
      <c r="J4" s="1">
        <v>44943</v>
      </c>
      <c r="K4" s="4">
        <v>1.288</v>
      </c>
    </row>
    <row r="5" spans="2:11" x14ac:dyDescent="0.25">
      <c r="B5" s="1">
        <v>45068</v>
      </c>
      <c r="C5" s="3">
        <v>41.67</v>
      </c>
      <c r="D5" s="6">
        <f>INDEX(Table3[Bencin], MATCH(realna_poraba_cupra__2[[#This Row],[Datum]],Table3[Veljavnost],1))*realna_poraba_cupra__2[[#This Row],[Litri]]</f>
        <v>57.921299999999995</v>
      </c>
      <c r="E5" s="2">
        <v>43181</v>
      </c>
      <c r="F5" s="2">
        <f>realna_poraba_cupra__2[[#This Row],[Števec]]-E4</f>
        <v>660</v>
      </c>
      <c r="G5" s="3">
        <f>100*realna_poraba_cupra__2[[#This Row],[Litri]]/realna_poraba_cupra__2[[#This Row],[Prevoženo]]</f>
        <v>6.3136363636363635</v>
      </c>
      <c r="H5" s="3">
        <f>realna_poraba_cupra__2[[#This Row],[Poraba]]</f>
        <v>6.3136363636363635</v>
      </c>
      <c r="J5" s="1">
        <v>44957</v>
      </c>
      <c r="K5" s="4">
        <v>1.355</v>
      </c>
    </row>
    <row r="6" spans="2:11" x14ac:dyDescent="0.25">
      <c r="B6" s="1">
        <v>45073</v>
      </c>
      <c r="C6" s="3">
        <v>34.04</v>
      </c>
      <c r="D6" s="6">
        <f>INDEX(Table3[Bencin], MATCH(realna_poraba_cupra__2[[#This Row],[Datum]],Table3[Veljavnost],1))*realna_poraba_cupra__2[[#This Row],[Litri]]</f>
        <v>47.043279999999996</v>
      </c>
      <c r="E6" s="2">
        <v>43696</v>
      </c>
      <c r="F6" s="2">
        <f>realna_poraba_cupra__2[[#This Row],[Števec]]-E5</f>
        <v>515</v>
      </c>
      <c r="G6" s="3">
        <f>100*realna_poraba_cupra__2[[#This Row],[Litri]]/realna_poraba_cupra__2[[#This Row],[Prevoženo]]</f>
        <v>6.6097087378640778</v>
      </c>
      <c r="H6" s="3">
        <f>realna_poraba_cupra__2[[#This Row],[Poraba]]</f>
        <v>6.6097087378640778</v>
      </c>
      <c r="J6" s="1">
        <v>44971</v>
      </c>
      <c r="K6" s="4">
        <v>1.355</v>
      </c>
    </row>
    <row r="7" spans="2:11" x14ac:dyDescent="0.25">
      <c r="B7" s="1">
        <v>45085</v>
      </c>
      <c r="C7" s="3">
        <v>42.42</v>
      </c>
      <c r="D7" s="6">
        <f>INDEX(Table3[Bencin], MATCH(realna_poraba_cupra__2[[#This Row],[Datum]],Table3[Veljavnost],1))*realna_poraba_cupra__2[[#This Row],[Litri]]</f>
        <v>59.897039999999997</v>
      </c>
      <c r="E7" s="2">
        <v>44314</v>
      </c>
      <c r="F7" s="2">
        <f>realna_poraba_cupra__2[[#This Row],[Števec]]-E6</f>
        <v>618</v>
      </c>
      <c r="G7" s="3">
        <f>100*realna_poraba_cupra__2[[#This Row],[Litri]]/realna_poraba_cupra__2[[#This Row],[Prevoženo]]</f>
        <v>6.8640776699029127</v>
      </c>
      <c r="H7" s="3">
        <f>realna_poraba_cupra__2[[#This Row],[Poraba]]</f>
        <v>6.8640776699029127</v>
      </c>
      <c r="J7" s="1">
        <v>44985</v>
      </c>
      <c r="K7" s="4">
        <v>1.359</v>
      </c>
    </row>
    <row r="8" spans="2:11" x14ac:dyDescent="0.25">
      <c r="B8" s="1">
        <v>45093</v>
      </c>
      <c r="C8" s="3">
        <v>43.1</v>
      </c>
      <c r="D8" s="6">
        <f>INDEX(Table3[Bencin], MATCH(realna_poraba_cupra__2[[#This Row],[Datum]],Table3[Veljavnost],1))*realna_poraba_cupra__2[[#This Row],[Litri]]</f>
        <v>60.857199999999999</v>
      </c>
      <c r="E8" s="2">
        <v>44997</v>
      </c>
      <c r="F8" s="2">
        <f>realna_poraba_cupra__2[[#This Row],[Števec]]-E7</f>
        <v>683</v>
      </c>
      <c r="G8" s="3">
        <f>100*realna_poraba_cupra__2[[#This Row],[Litri]]/realna_poraba_cupra__2[[#This Row],[Prevoženo]]</f>
        <v>6.3103953147877014</v>
      </c>
      <c r="H8" s="3">
        <f>realna_poraba_cupra__2[[#This Row],[Poraba]]</f>
        <v>6.3103953147877014</v>
      </c>
      <c r="J8" s="1">
        <v>44999</v>
      </c>
      <c r="K8" s="4">
        <v>1.3740000000000001</v>
      </c>
    </row>
    <row r="9" spans="2:11" x14ac:dyDescent="0.25">
      <c r="B9" s="1">
        <v>45099</v>
      </c>
      <c r="C9" s="3">
        <v>38.18</v>
      </c>
      <c r="D9" s="6">
        <f>INDEX(Table3[Bencin], MATCH(realna_poraba_cupra__2[[#This Row],[Datum]],Table3[Veljavnost],1))*realna_poraba_cupra__2[[#This Row],[Litri]]</f>
        <v>54.368319999999997</v>
      </c>
      <c r="E9" s="2">
        <v>45546</v>
      </c>
      <c r="F9" s="2">
        <f>realna_poraba_cupra__2[[#This Row],[Števec]]-E8</f>
        <v>549</v>
      </c>
      <c r="G9" s="3">
        <f>100*realna_poraba_cupra__2[[#This Row],[Litri]]/realna_poraba_cupra__2[[#This Row],[Prevoženo]]</f>
        <v>6.9544626593806917</v>
      </c>
      <c r="H9" s="3">
        <f>realna_poraba_cupra__2[[#This Row],[Poraba]]</f>
        <v>6.9544626593806917</v>
      </c>
      <c r="J9" s="1">
        <v>45013</v>
      </c>
      <c r="K9" s="4">
        <v>1.3740000000000001</v>
      </c>
    </row>
    <row r="10" spans="2:11" x14ac:dyDescent="0.25">
      <c r="B10" s="1">
        <v>45113</v>
      </c>
      <c r="C10" s="3">
        <v>40.659999999999997</v>
      </c>
      <c r="D10" s="6">
        <f>INDEX(Table3[Bencin], MATCH(realna_poraba_cupra__2[[#This Row],[Datum]],Table3[Veljavnost],1))*realna_poraba_cupra__2[[#This Row],[Litri]]</f>
        <v>58.713039999999992</v>
      </c>
      <c r="E10" s="2">
        <v>46126</v>
      </c>
      <c r="F10" s="2">
        <f>realna_poraba_cupra__2[[#This Row],[Števec]]-E9</f>
        <v>580</v>
      </c>
      <c r="G10" s="3">
        <f>100*realna_poraba_cupra__2[[#This Row],[Litri]]/realna_poraba_cupra__2[[#This Row],[Prevoženo]]</f>
        <v>7.0103448275862057</v>
      </c>
      <c r="H10" s="3">
        <f>realna_poraba_cupra__2[[#This Row],[Poraba]]</f>
        <v>7.0103448275862057</v>
      </c>
      <c r="J10" s="1">
        <v>45028</v>
      </c>
      <c r="K10" s="4">
        <v>1.4159999999999999</v>
      </c>
    </row>
    <row r="11" spans="2:11" x14ac:dyDescent="0.25">
      <c r="B11" s="1">
        <v>45122</v>
      </c>
      <c r="C11" s="3">
        <v>39.17</v>
      </c>
      <c r="D11" s="6">
        <f>INDEX(Table3[Bencin], MATCH(realna_poraba_cupra__2[[#This Row],[Datum]],Table3[Veljavnost],1))*realna_poraba_cupra__2[[#This Row],[Litri]]</f>
        <v>56.561480000000003</v>
      </c>
      <c r="E11" s="2">
        <v>46687</v>
      </c>
      <c r="F11" s="2">
        <f>realna_poraba_cupra__2[[#This Row],[Števec]]-E10</f>
        <v>561</v>
      </c>
      <c r="G11" s="3">
        <f>100*realna_poraba_cupra__2[[#This Row],[Litri]]/realna_poraba_cupra__2[[#This Row],[Prevoženo]]</f>
        <v>6.9821746880570412</v>
      </c>
      <c r="H11" s="3">
        <f>realna_poraba_cupra__2[[#This Row],[Poraba]]</f>
        <v>6.9821746880570412</v>
      </c>
      <c r="J11" s="1">
        <v>45041</v>
      </c>
      <c r="K11" s="4">
        <v>1.4159999999999999</v>
      </c>
    </row>
    <row r="12" spans="2:11" x14ac:dyDescent="0.25">
      <c r="B12" s="1">
        <v>45129</v>
      </c>
      <c r="C12" s="3">
        <v>40.29</v>
      </c>
      <c r="D12" s="6">
        <f>INDEX(Table3[Bencin], MATCH(realna_poraba_cupra__2[[#This Row],[Datum]],Table3[Veljavnost],1))*realna_poraba_cupra__2[[#This Row],[Litri]]</f>
        <v>58.662239999999997</v>
      </c>
      <c r="E12" s="2">
        <v>47250</v>
      </c>
      <c r="F12" s="2">
        <f>realna_poraba_cupra__2[[#This Row],[Števec]]-E11</f>
        <v>563</v>
      </c>
      <c r="G12" s="3">
        <f>100*realna_poraba_cupra__2[[#This Row],[Litri]]/realna_poraba_cupra__2[[#This Row],[Prevoženo]]</f>
        <v>7.1563055062166967</v>
      </c>
      <c r="H12" s="3">
        <f>realna_poraba_cupra__2[[#This Row],[Poraba]]</f>
        <v>7.1563055062166967</v>
      </c>
      <c r="J12" s="1">
        <v>45055</v>
      </c>
      <c r="K12" s="4">
        <v>1.39</v>
      </c>
    </row>
    <row r="13" spans="2:11" x14ac:dyDescent="0.25">
      <c r="B13" s="1">
        <v>45138</v>
      </c>
      <c r="C13" s="3">
        <v>41.01</v>
      </c>
      <c r="D13" s="6">
        <f>INDEX(Table3[Bencin], MATCH(realna_poraba_cupra__2[[#This Row],[Datum]],Table3[Veljavnost],1))*realna_poraba_cupra__2[[#This Row],[Litri]]</f>
        <v>59.710559999999994</v>
      </c>
      <c r="E13" s="2">
        <v>47867</v>
      </c>
      <c r="F13" s="2">
        <f>realna_poraba_cupra__2[[#This Row],[Števec]]-E12</f>
        <v>617</v>
      </c>
      <c r="G13" s="3">
        <f>100*realna_poraba_cupra__2[[#This Row],[Litri]]/realna_poraba_cupra__2[[#This Row],[Prevoženo]]</f>
        <v>6.646677471636953</v>
      </c>
      <c r="H13" s="3">
        <f>realna_poraba_cupra__2[[#This Row],[Poraba]]</f>
        <v>6.646677471636953</v>
      </c>
      <c r="J13" s="1">
        <v>45069</v>
      </c>
      <c r="K13" s="4">
        <v>1.3819999999999999</v>
      </c>
    </row>
    <row r="14" spans="2:11" x14ac:dyDescent="0.25">
      <c r="B14" s="1">
        <v>45151</v>
      </c>
      <c r="C14" s="3">
        <v>37.18</v>
      </c>
      <c r="D14" s="6">
        <f>INDEX(Table3[Bencin], MATCH(realna_poraba_cupra__2[[#This Row],[Datum]],Table3[Veljavnost],1))*realna_poraba_cupra__2[[#This Row],[Litri]]</f>
        <v>56.178979999999996</v>
      </c>
      <c r="E14" s="2">
        <v>48407</v>
      </c>
      <c r="F14" s="2">
        <f>realna_poraba_cupra__2[[#This Row],[Števec]]-E13</f>
        <v>540</v>
      </c>
      <c r="G14" s="3">
        <f>100*realna_poraba_cupra__2[[#This Row],[Litri]]/realna_poraba_cupra__2[[#This Row],[Prevoženo]]</f>
        <v>6.8851851851851853</v>
      </c>
      <c r="H14" s="3">
        <f>realna_poraba_cupra__2[[#This Row],[Poraba]]</f>
        <v>6.8851851851851853</v>
      </c>
      <c r="J14" s="1">
        <v>45083</v>
      </c>
      <c r="K14" s="4">
        <v>1.4119999999999999</v>
      </c>
    </row>
    <row r="15" spans="2:11" x14ac:dyDescent="0.25">
      <c r="B15" s="1">
        <v>45163</v>
      </c>
      <c r="C15" s="3">
        <v>41.46</v>
      </c>
      <c r="D15" s="6">
        <f>INDEX(Table3[Bencin], MATCH(realna_poraba_cupra__2[[#This Row],[Datum]],Table3[Veljavnost],1))*realna_poraba_cupra__2[[#This Row],[Litri]]</f>
        <v>62.646059999999999</v>
      </c>
      <c r="E15" s="2">
        <v>49005</v>
      </c>
      <c r="F15" s="2">
        <f>realna_poraba_cupra__2[[#This Row],[Števec]]-E14</f>
        <v>598</v>
      </c>
      <c r="G15" s="3">
        <f>100*realna_poraba_cupra__2[[#This Row],[Litri]]/realna_poraba_cupra__2[[#This Row],[Prevoženo]]</f>
        <v>6.9331103678929766</v>
      </c>
      <c r="H15" s="3">
        <f>realna_poraba_cupra__2[[#This Row],[Poraba]]</f>
        <v>6.9331103678929766</v>
      </c>
      <c r="J15" s="1">
        <v>45097</v>
      </c>
      <c r="K15" s="4">
        <v>1.4239999999999999</v>
      </c>
    </row>
    <row r="16" spans="2:11" x14ac:dyDescent="0.25">
      <c r="B16" s="1">
        <v>45175</v>
      </c>
      <c r="C16" s="3">
        <v>35.97</v>
      </c>
      <c r="D16" s="6">
        <f>INDEX(Table3[Bencin], MATCH(realna_poraba_cupra__2[[#This Row],[Datum]],Table3[Veljavnost],1))*realna_poraba_cupra__2[[#This Row],[Litri]]</f>
        <v>55.537680000000002</v>
      </c>
      <c r="E16" s="2">
        <v>49480</v>
      </c>
      <c r="F16" s="2">
        <f>realna_poraba_cupra__2[[#This Row],[Števec]]-E15</f>
        <v>475</v>
      </c>
      <c r="G16" s="3">
        <f>100*realna_poraba_cupra__2[[#This Row],[Litri]]/realna_poraba_cupra__2[[#This Row],[Prevoženo]]</f>
        <v>7.5726315789473686</v>
      </c>
      <c r="H16" s="3">
        <f>realna_poraba_cupra__2[[#This Row],[Poraba]]</f>
        <v>7.5726315789473686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D17" s="6">
        <f>INDEX(Table3[Bencin], MATCH(realna_poraba_cupra__2[[#This Row],[Datum]],Table3[Veljavnost],1))*realna_poraba_cupra__2[[#This Row],[Litri]]</f>
        <v>60.085740000000001</v>
      </c>
      <c r="E17" s="2">
        <v>50012</v>
      </c>
      <c r="F17" s="2">
        <f>realna_poraba_cupra__2[[#This Row],[Števec]]-E16</f>
        <v>532</v>
      </c>
      <c r="G17" s="3">
        <f>100*realna_poraba_cupra__2[[#This Row],[Litri]]/realna_poraba_cupra__2[[#This Row],[Prevoženo]]</f>
        <v>7.2819548872180455</v>
      </c>
      <c r="H17" s="3">
        <f>realna_poraba_cupra__2[[#This Row],[Poraba]]</f>
        <v>7.2819548872180455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D18" s="6">
        <f>INDEX(Table3[Bencin], MATCH(realna_poraba_cupra__2[[#This Row],[Datum]],Table3[Veljavnost],1))*realna_poraba_cupra__2[[#This Row],[Litri]]</f>
        <v>56.03763</v>
      </c>
      <c r="E18" s="2">
        <v>50458</v>
      </c>
      <c r="F18" s="2">
        <f>realna_poraba_cupra__2[[#This Row],[Števec]]-E17</f>
        <v>446</v>
      </c>
      <c r="G18" s="3">
        <f>100*realna_poraba_cupra__2[[#This Row],[Litri]]/realna_poraba_cupra__2[[#This Row],[Prevoženo]]</f>
        <v>8.1008968609865484</v>
      </c>
      <c r="H18" s="3">
        <f>realna_poraba_cupra__2[[#This Row],[Poraba]]</f>
        <v>8.1008968609865484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D19" s="6">
        <f>INDEX(Table3[Bencin], MATCH(realna_poraba_cupra__2[[#This Row],[Datum]],Table3[Veljavnost],1))*realna_poraba_cupra__2[[#This Row],[Litri]]</f>
        <v>61.153880000000001</v>
      </c>
      <c r="E19" s="2">
        <v>50991</v>
      </c>
      <c r="F19" s="2">
        <f>realna_poraba_cupra__2[[#This Row],[Števec]]-E18</f>
        <v>533</v>
      </c>
      <c r="G19" s="3">
        <f>100*realna_poraba_cupra__2[[#This Row],[Litri]]/realna_poraba_cupra__2[[#This Row],[Prevoženo]]</f>
        <v>7.2251407129455911</v>
      </c>
      <c r="H19" s="3">
        <f>realna_poraba_cupra__2[[#This Row],[Poraba]]</f>
        <v>7.2251407129455911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D20" s="6">
        <f>INDEX(Table3[Bencin], MATCH(realna_poraba_cupra__2[[#This Row],[Datum]],Table3[Veljavnost],1))*realna_poraba_cupra__2[[#This Row],[Litri]]</f>
        <v>61.677920000000007</v>
      </c>
      <c r="E20" s="2">
        <v>51593</v>
      </c>
      <c r="F20" s="2">
        <f>realna_poraba_cupra__2[[#This Row],[Števec]]-E19</f>
        <v>602</v>
      </c>
      <c r="G20" s="3">
        <f>100*realna_poraba_cupra__2[[#This Row],[Litri]]/realna_poraba_cupra__2[[#This Row],[Prevoženo]]</f>
        <v>6.4518272425249181</v>
      </c>
      <c r="H20" s="3">
        <f>realna_poraba_cupra__2[[#This Row],[Poraba]]</f>
        <v>6.4518272425249181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D21" s="6">
        <f>INDEX(Table3[Bencin], MATCH(realna_poraba_cupra__2[[#This Row],[Datum]],Table3[Veljavnost],1))*realna_poraba_cupra__2[[#This Row],[Litri]]</f>
        <v>64.097279999999998</v>
      </c>
      <c r="E21" s="2">
        <v>52176</v>
      </c>
      <c r="F21" s="2">
        <f>realna_poraba_cupra__2[[#This Row],[Števec]]-E20</f>
        <v>583</v>
      </c>
      <c r="G21" s="3">
        <f>100*realna_poraba_cupra__2[[#This Row],[Litri]]/realna_poraba_cupra__2[[#This Row],[Prevoženo]]</f>
        <v>7.1578044596912518</v>
      </c>
      <c r="H21" s="3">
        <f>realna_poraba_cupra__2[[#This Row],[Poraba]]</f>
        <v>7.1578044596912518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J23" s="1">
        <v>45209</v>
      </c>
      <c r="K23" s="4">
        <v>1.536</v>
      </c>
    </row>
    <row r="24" spans="2:11" x14ac:dyDescent="0.25">
      <c r="J24" s="1">
        <v>45223</v>
      </c>
      <c r="K24" s="4">
        <v>1.536</v>
      </c>
    </row>
    <row r="25" spans="2:11" x14ac:dyDescent="0.25">
      <c r="J25" s="1">
        <v>45237</v>
      </c>
      <c r="K25" s="4">
        <v>1.534</v>
      </c>
    </row>
    <row r="26" spans="2:11" x14ac:dyDescent="0.25">
      <c r="D26" s="5"/>
      <c r="E26" s="5"/>
    </row>
    <row r="27" spans="2:11" x14ac:dyDescent="0.25">
      <c r="C27" s="8" t="s">
        <v>16</v>
      </c>
    </row>
    <row r="28" spans="2:11" x14ac:dyDescent="0.25"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</row>
    <row r="29" spans="2:11" x14ac:dyDescent="0.25">
      <c r="B29" s="8" t="s">
        <v>18</v>
      </c>
    </row>
    <row r="30" spans="2:11" x14ac:dyDescent="0.25">
      <c r="B30" s="9" t="s">
        <v>19</v>
      </c>
      <c r="C30" s="7">
        <v>1789</v>
      </c>
      <c r="D30" s="7">
        <v>1850</v>
      </c>
      <c r="E30" s="7">
        <v>2321</v>
      </c>
      <c r="F30" s="7">
        <v>1138</v>
      </c>
      <c r="G30" s="7">
        <v>1986</v>
      </c>
      <c r="H30" s="7">
        <v>1185</v>
      </c>
    </row>
    <row r="31" spans="2:11" x14ac:dyDescent="0.25">
      <c r="B31" s="9" t="s">
        <v>17</v>
      </c>
      <c r="C31" s="3">
        <v>6.643286586493633</v>
      </c>
      <c r="D31" s="3">
        <v>6.7096452146904353</v>
      </c>
      <c r="E31" s="3">
        <v>6.9488756233742235</v>
      </c>
      <c r="F31" s="3">
        <v>6.909147776539081</v>
      </c>
      <c r="G31" s="3">
        <v>7.5451560100243888</v>
      </c>
      <c r="H31" s="3">
        <v>6.804815851108085</v>
      </c>
    </row>
  </sheetData>
  <conditionalFormatting sqref="H4:H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{0FB13227-4AFE-4847-9F76-9580102EB3E2}</x14:id>
        </ext>
      </extLst>
    </cfRule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{94C3B388-8BCD-456A-A41C-E0864FA2F70C}</x14:id>
        </ext>
      </extLst>
    </cfRule>
  </conditionalFormatting>
  <pageMargins left="0.7" right="0.7" top="0.75" bottom="0.75" header="0.3" footer="0.3"/>
  <pageSetup paperSize="9" orientation="portrait" verticalDpi="0"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13227-4AFE-4847-9F76-9580102EB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C3B388-8BCD-456A-A41C-E0864FA2F70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Brecl, Julija</cp:lastModifiedBy>
  <dcterms:created xsi:type="dcterms:W3CDTF">2007-10-01T06:54:22Z</dcterms:created>
  <dcterms:modified xsi:type="dcterms:W3CDTF">2024-12-11T18:22:48Z</dcterms:modified>
</cp:coreProperties>
</file>