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Curso\Office\Excel\"/>
    </mc:Choice>
  </mc:AlternateContent>
  <xr:revisionPtr revIDLastSave="0" documentId="13_ncr:1_{CAAF8D91-C81A-48AE-858B-510862B9BFEE}" xr6:coauthVersionLast="47" xr6:coauthVersionMax="47" xr10:uidLastSave="{00000000-0000-0000-0000-000000000000}"/>
  <bookViews>
    <workbookView xWindow="20370" yWindow="-120" windowWidth="19440" windowHeight="15000" firstSheet="2" activeTab="7" xr2:uid="{C523B599-808D-477B-9AC9-8E990DD136EB}"/>
  </bookViews>
  <sheets>
    <sheet name="SE parte1" sheetId="1" r:id="rId1"/>
    <sheet name="SE parte2" sheetId="2" r:id="rId2"/>
    <sheet name="SE parte3" sheetId="3" r:id="rId3"/>
    <sheet name="SE parte4" sheetId="4" r:id="rId4"/>
    <sheet name="SE parte5" sheetId="5" r:id="rId5"/>
    <sheet name="SE parte5 - grafico" sheetId="8" r:id="rId6"/>
    <sheet name="SE parte6" sheetId="6" r:id="rId7"/>
    <sheet name="SE parte7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I12" i="7"/>
  <c r="I11" i="7"/>
  <c r="I10" i="7"/>
  <c r="I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F4" i="6"/>
  <c r="F5" i="6"/>
  <c r="F6" i="6"/>
  <c r="F7" i="6"/>
  <c r="E7" i="5"/>
  <c r="E8" i="5"/>
  <c r="E9" i="5"/>
  <c r="E10" i="5"/>
  <c r="E6" i="5"/>
  <c r="E5" i="5"/>
  <c r="D5" i="4"/>
  <c r="E5" i="4" s="1"/>
  <c r="D6" i="4"/>
  <c r="E6" i="4" s="1"/>
  <c r="D7" i="4"/>
  <c r="E7" i="4" s="1"/>
  <c r="D8" i="4"/>
  <c r="E8" i="4" s="1"/>
  <c r="D4" i="4"/>
  <c r="E4" i="4" s="1"/>
  <c r="E4" i="3"/>
  <c r="E6" i="3"/>
  <c r="E7" i="3"/>
  <c r="E8" i="3"/>
  <c r="E9" i="3"/>
  <c r="E10" i="3"/>
  <c r="E11" i="3"/>
  <c r="E12" i="3"/>
  <c r="E13" i="3"/>
  <c r="D13" i="3"/>
  <c r="D5" i="3"/>
  <c r="E5" i="3" s="1"/>
  <c r="D6" i="3"/>
  <c r="D7" i="3"/>
  <c r="D8" i="3"/>
  <c r="D9" i="3"/>
  <c r="D10" i="3"/>
  <c r="D11" i="3"/>
  <c r="D12" i="3"/>
  <c r="D4" i="3"/>
  <c r="D7" i="2"/>
  <c r="E7" i="2" s="1"/>
  <c r="D8" i="2"/>
  <c r="E8" i="2" s="1"/>
  <c r="D9" i="2"/>
  <c r="E9" i="2" s="1"/>
  <c r="D10" i="2"/>
  <c r="E10" i="2" s="1"/>
  <c r="D11" i="2"/>
  <c r="E11" i="2" s="1"/>
  <c r="D6" i="2"/>
  <c r="E6" i="2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6" i="1"/>
  <c r="E6" i="1" s="1"/>
  <c r="I6" i="7" l="1"/>
  <c r="F19" i="7"/>
  <c r="J10" i="7"/>
  <c r="J12" i="7"/>
  <c r="J11" i="7"/>
  <c r="B13" i="2"/>
</calcChain>
</file>

<file path=xl/sharedStrings.xml><?xml version="1.0" encoding="utf-8"?>
<sst xmlns="http://schemas.openxmlformats.org/spreadsheetml/2006/main" count="113" uniqueCount="82">
  <si>
    <t>Estoque</t>
  </si>
  <si>
    <t>Vendas</t>
  </si>
  <si>
    <t>Total</t>
  </si>
  <si>
    <t>Produto</t>
  </si>
  <si>
    <t>S8</t>
  </si>
  <si>
    <t>S9</t>
  </si>
  <si>
    <t>Redmi Note 8</t>
  </si>
  <si>
    <t>Situação</t>
  </si>
  <si>
    <t>Condicional</t>
  </si>
  <si>
    <t>textos vem entre aspas duplas</t>
  </si>
  <si>
    <t>=SE(condição; resultado se verdadeiro; resultado se falso)</t>
  </si>
  <si>
    <t>EX: =SE( G7&lt;0; "erro"; "OK" )</t>
  </si>
  <si>
    <t>Mês</t>
  </si>
  <si>
    <t>Faturamento</t>
  </si>
  <si>
    <t>Gastos</t>
  </si>
  <si>
    <t>Janeiro</t>
  </si>
  <si>
    <t>Fevereiro</t>
  </si>
  <si>
    <t>Março</t>
  </si>
  <si>
    <t>Abril</t>
  </si>
  <si>
    <t>Maio</t>
  </si>
  <si>
    <t>Junho</t>
  </si>
  <si>
    <t>Objetivo</t>
  </si>
  <si>
    <t>Função SE Parte 3 - aninhamento</t>
  </si>
  <si>
    <t>Função SE Parte 2 - celula fixa</t>
  </si>
  <si>
    <t>Aluno</t>
  </si>
  <si>
    <t>1º Bimestre</t>
  </si>
  <si>
    <t>2º Bimestre</t>
  </si>
  <si>
    <t>Media</t>
  </si>
  <si>
    <t>Mari Ligia</t>
  </si>
  <si>
    <t>Antônia Conceição</t>
  </si>
  <si>
    <t>Kaue Silva</t>
  </si>
  <si>
    <t>Suellen Gloria</t>
  </si>
  <si>
    <t>Rodrigo Vinicius</t>
  </si>
  <si>
    <t>Ana Silva</t>
  </si>
  <si>
    <t>Mel Lima</t>
  </si>
  <si>
    <t>Mauro Nascimento</t>
  </si>
  <si>
    <t>Washinton Luiz</t>
  </si>
  <si>
    <t>Silvana Domingos</t>
  </si>
  <si>
    <t>Computador</t>
  </si>
  <si>
    <t>Memória</t>
  </si>
  <si>
    <t>Monitor</t>
  </si>
  <si>
    <t>teclado</t>
  </si>
  <si>
    <t>Mouse</t>
  </si>
  <si>
    <t>Valor de Venda</t>
  </si>
  <si>
    <t>Vendedor</t>
  </si>
  <si>
    <t>Meta</t>
  </si>
  <si>
    <t>% de Devolução</t>
  </si>
  <si>
    <t>Status de Comissão</t>
  </si>
  <si>
    <t>Função SE Parte 4 - SEERRO</t>
  </si>
  <si>
    <t>Função SE Parte 5 - SE e E</t>
  </si>
  <si>
    <t>Função SE Parte 6 - SE e OU</t>
  </si>
  <si>
    <t>Salário</t>
  </si>
  <si>
    <t>Profissão</t>
  </si>
  <si>
    <t>Idade</t>
  </si>
  <si>
    <t>Resultado da Análise</t>
  </si>
  <si>
    <t>Cliente</t>
  </si>
  <si>
    <t xml:space="preserve">José Antonio </t>
  </si>
  <si>
    <t>Rafael Teixeira</t>
  </si>
  <si>
    <t>Marcos Fernades</t>
  </si>
  <si>
    <t>Julio César</t>
  </si>
  <si>
    <t>Engenheiro</t>
  </si>
  <si>
    <t>Pedreiro</t>
  </si>
  <si>
    <t>Padeiro</t>
  </si>
  <si>
    <t>Aposentado(a)</t>
  </si>
  <si>
    <t>iPhone7plus</t>
  </si>
  <si>
    <t>iPhone7</t>
  </si>
  <si>
    <t>iPhone6s</t>
  </si>
  <si>
    <t>iPhone6</t>
  </si>
  <si>
    <t>Controle Administrativo</t>
  </si>
  <si>
    <t>Valor</t>
  </si>
  <si>
    <t>Relatório</t>
  </si>
  <si>
    <t>Media de vendas</t>
  </si>
  <si>
    <t>Media de faturamento</t>
  </si>
  <si>
    <t>ALINE REZENDE</t>
  </si>
  <si>
    <t>THEO AUGUSTO</t>
  </si>
  <si>
    <t>PAULA CARDOSO</t>
  </si>
  <si>
    <t>Participações</t>
  </si>
  <si>
    <t>Análise de Vendas</t>
  </si>
  <si>
    <t>Retorno</t>
  </si>
  <si>
    <t>Percentual de Lucro</t>
  </si>
  <si>
    <t>Lucro</t>
  </si>
  <si>
    <t>Valor de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</si>
</sst>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44" fontId="0" fillId="0" borderId="0" xfId="0" applyNumberFormat="1"/>
    <xf numFmtId="0" fontId="1" fillId="0" borderId="0" xfId="0" applyFont="1"/>
    <xf numFmtId="0" fontId="1" fillId="3" borderId="2" xfId="0" applyFont="1" applyFill="1" applyBorder="1"/>
    <xf numFmtId="44" fontId="0" fillId="0" borderId="2" xfId="0" applyNumberFormat="1" applyBorder="1"/>
    <xf numFmtId="44" fontId="0" fillId="4" borderId="2" xfId="0" applyNumberFormat="1" applyFill="1" applyBorder="1"/>
    <xf numFmtId="0" fontId="1" fillId="5" borderId="2" xfId="0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textRotation="135"/>
    </xf>
    <xf numFmtId="0" fontId="9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44" fontId="0" fillId="0" borderId="0" xfId="1" applyFont="1"/>
    <xf numFmtId="44" fontId="0" fillId="0" borderId="2" xfId="1" applyFont="1" applyBorder="1" applyAlignment="1">
      <alignment horizontal="right" vertical="center"/>
    </xf>
    <xf numFmtId="9" fontId="9" fillId="4" borderId="2" xfId="2" applyFont="1" applyFill="1" applyBorder="1" applyAlignment="1">
      <alignment horizontal="center" vertical="center"/>
    </xf>
    <xf numFmtId="0" fontId="9" fillId="4" borderId="2" xfId="2" applyNumberFormat="1" applyFont="1" applyFill="1" applyBorder="1" applyAlignment="1">
      <alignment horizontal="center" vertical="center"/>
    </xf>
    <xf numFmtId="9" fontId="0" fillId="0" borderId="2" xfId="1" applyNumberFormat="1" applyFont="1" applyBorder="1" applyAlignment="1">
      <alignment horizontal="right" vertical="center"/>
    </xf>
    <xf numFmtId="9" fontId="0" fillId="0" borderId="2" xfId="0" applyNumberFormat="1" applyBorder="1"/>
    <xf numFmtId="44" fontId="7" fillId="2" borderId="2" xfId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3" borderId="2" xfId="0" applyFill="1" applyBorder="1"/>
    <xf numFmtId="0" fontId="7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3" borderId="16" xfId="0" applyFill="1" applyBorder="1" applyAlignment="1">
      <alignment horizontal="left"/>
    </xf>
    <xf numFmtId="0" fontId="0" fillId="3" borderId="16" xfId="0" applyFill="1" applyBorder="1"/>
    <xf numFmtId="0" fontId="0" fillId="3" borderId="18" xfId="0" applyFill="1" applyBorder="1" applyAlignment="1">
      <alignment horizontal="left"/>
    </xf>
    <xf numFmtId="0" fontId="0" fillId="0" borderId="19" xfId="0" applyBorder="1"/>
    <xf numFmtId="0" fontId="0" fillId="6" borderId="2" xfId="0" applyFill="1" applyBorder="1"/>
    <xf numFmtId="0" fontId="0" fillId="6" borderId="19" xfId="0" applyFill="1" applyBorder="1"/>
    <xf numFmtId="44" fontId="0" fillId="6" borderId="2" xfId="0" applyNumberFormat="1" applyFill="1" applyBorder="1"/>
    <xf numFmtId="44" fontId="0" fillId="6" borderId="19" xfId="0" applyNumberFormat="1" applyFill="1" applyBorder="1"/>
    <xf numFmtId="0" fontId="7" fillId="2" borderId="23" xfId="0" applyFont="1" applyFill="1" applyBorder="1"/>
    <xf numFmtId="44" fontId="0" fillId="7" borderId="17" xfId="0" applyNumberFormat="1" applyFill="1" applyBorder="1"/>
    <xf numFmtId="44" fontId="0" fillId="7" borderId="20" xfId="0" applyNumberFormat="1" applyFill="1" applyBorder="1"/>
    <xf numFmtId="0" fontId="0" fillId="3" borderId="18" xfId="0" applyFill="1" applyBorder="1"/>
    <xf numFmtId="0" fontId="0" fillId="3" borderId="26" xfId="0" applyFill="1" applyBorder="1" applyAlignment="1">
      <alignment horizontal="left"/>
    </xf>
    <xf numFmtId="0" fontId="0" fillId="6" borderId="21" xfId="0" applyFill="1" applyBorder="1"/>
    <xf numFmtId="44" fontId="0" fillId="6" borderId="21" xfId="0" applyNumberFormat="1" applyFill="1" applyBorder="1"/>
    <xf numFmtId="44" fontId="0" fillId="7" borderId="22" xfId="0" applyNumberForma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44" fontId="0" fillId="7" borderId="25" xfId="0" applyNumberFormat="1" applyFill="1" applyBorder="1"/>
    <xf numFmtId="0" fontId="0" fillId="3" borderId="2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44" fontId="0" fillId="0" borderId="17" xfId="0" applyNumberFormat="1" applyBorder="1"/>
    <xf numFmtId="44" fontId="0" fillId="0" borderId="20" xfId="0" applyNumberFormat="1" applyBorder="1"/>
    <xf numFmtId="0" fontId="0" fillId="3" borderId="17" xfId="0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5" fillId="2" borderId="3" xfId="0" quotePrefix="1" applyFont="1" applyFill="1" applyBorder="1" applyAlignment="1">
      <alignment horizontal="left"/>
    </xf>
    <xf numFmtId="0" fontId="5" fillId="2" borderId="0" xfId="0" quotePrefix="1" applyFont="1" applyFill="1" applyAlignment="1">
      <alignment horizontal="left"/>
    </xf>
    <xf numFmtId="0" fontId="5" fillId="2" borderId="11" xfId="0" quotePrefix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8" fillId="2" borderId="5" xfId="0" applyFont="1" applyFill="1" applyBorder="1"/>
    <xf numFmtId="0" fontId="8" fillId="2" borderId="7" xfId="0" applyFont="1" applyFill="1" applyBorder="1"/>
    <xf numFmtId="0" fontId="8" fillId="2" borderId="6" xfId="0" applyFont="1" applyFill="1" applyBorder="1"/>
    <xf numFmtId="0" fontId="8" fillId="2" borderId="3" xfId="0" applyFont="1" applyFill="1" applyBorder="1"/>
    <xf numFmtId="0" fontId="8" fillId="2" borderId="0" xfId="0" applyFont="1" applyFill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4" fontId="0" fillId="4" borderId="2" xfId="0" applyNumberFormat="1" applyFill="1" applyBorder="1" applyAlignment="1">
      <alignment horizontal="center"/>
    </xf>
    <xf numFmtId="44" fontId="0" fillId="4" borderId="17" xfId="0" applyNumberFormat="1" applyFill="1" applyBorder="1" applyAlignment="1">
      <alignment horizontal="center"/>
    </xf>
    <xf numFmtId="44" fontId="0" fillId="4" borderId="19" xfId="0" applyNumberFormat="1" applyFill="1" applyBorder="1" applyAlignment="1">
      <alignment horizontal="center"/>
    </xf>
    <xf numFmtId="44" fontId="0" fillId="4" borderId="20" xfId="0" applyNumberForma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8" fillId="2" borderId="3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9A0000"/>
      </font>
      <fill>
        <patternFill patternType="solid">
          <bgColor rgb="FFFF9393"/>
        </patternFill>
      </fill>
    </dxf>
    <dxf>
      <font>
        <b/>
        <i val="0"/>
        <strike val="0"/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A0000"/>
      <color rgb="FFFF9393"/>
      <color rgb="FF86000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de Ganho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parte4'!$E$3</c:f>
              <c:strCache>
                <c:ptCount val="1"/>
                <c:pt idx="0">
                  <c:v>Percentual de 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 parte4'!$A$4:$A$8</c:f>
              <c:strCache>
                <c:ptCount val="5"/>
                <c:pt idx="0">
                  <c:v>Computador</c:v>
                </c:pt>
                <c:pt idx="1">
                  <c:v>Memória</c:v>
                </c:pt>
                <c:pt idx="2">
                  <c:v>Monitor</c:v>
                </c:pt>
                <c:pt idx="3">
                  <c:v>teclado</c:v>
                </c:pt>
                <c:pt idx="4">
                  <c:v>Mouse</c:v>
                </c:pt>
              </c:strCache>
            </c:strRef>
          </c:cat>
          <c:val>
            <c:numRef>
              <c:f>'SE parte4'!$E$4:$E$8</c:f>
              <c:numCache>
                <c:formatCode>0%</c:formatCode>
                <c:ptCount val="5"/>
                <c:pt idx="0">
                  <c:v>0.16666666666666666</c:v>
                </c:pt>
                <c:pt idx="1">
                  <c:v>0.2</c:v>
                </c:pt>
                <c:pt idx="2">
                  <c:v>0.15789473684210525</c:v>
                </c:pt>
                <c:pt idx="3">
                  <c:v>0.7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7-4AB5-828A-2E2A3A52C8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88914367"/>
        <c:axId val="1088915807"/>
      </c:barChart>
      <c:catAx>
        <c:axId val="10889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915807"/>
        <c:crosses val="autoZero"/>
        <c:auto val="1"/>
        <c:lblAlgn val="ctr"/>
        <c:lblOffset val="100"/>
        <c:noMultiLvlLbl val="0"/>
      </c:catAx>
      <c:valAx>
        <c:axId val="10889158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89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</a:t>
            </a:r>
            <a:r>
              <a:rPr lang="pt-BR" baseline="0"/>
              <a:t> de 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parte4'!$B$3</c:f>
              <c:strCache>
                <c:ptCount val="1"/>
                <c:pt idx="0">
                  <c:v> Valor de Custo 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 parte4'!$A$4:$A$8</c:f>
              <c:strCache>
                <c:ptCount val="5"/>
                <c:pt idx="0">
                  <c:v>Computador</c:v>
                </c:pt>
                <c:pt idx="1">
                  <c:v>Memória</c:v>
                </c:pt>
                <c:pt idx="2">
                  <c:v>Monitor</c:v>
                </c:pt>
                <c:pt idx="3">
                  <c:v>teclado</c:v>
                </c:pt>
                <c:pt idx="4">
                  <c:v>Mouse</c:v>
                </c:pt>
              </c:strCache>
            </c:strRef>
          </c:cat>
          <c:val>
            <c:numRef>
              <c:f>'SE parte4'!$B$4:$B$8</c:f>
              <c:numCache>
                <c:formatCode>_("R$"* #,##0.00_);_("R$"* \(#,##0.00\);_("R$"* "-"??_);_(@_)</c:formatCode>
                <c:ptCount val="5"/>
                <c:pt idx="0">
                  <c:v>1000</c:v>
                </c:pt>
                <c:pt idx="1">
                  <c:v>120</c:v>
                </c:pt>
                <c:pt idx="2">
                  <c:v>800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0-4E2E-8520-06476A57CDCC}"/>
            </c:ext>
          </c:extLst>
        </c:ser>
        <c:ser>
          <c:idx val="1"/>
          <c:order val="1"/>
          <c:tx>
            <c:strRef>
              <c:f>'SE parte4'!$C$3</c:f>
              <c:strCache>
                <c:ptCount val="1"/>
                <c:pt idx="0">
                  <c:v>Valor de Venda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9875365933014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90-4E2E-8520-06476A57CDCC}"/>
                </c:ext>
              </c:extLst>
            </c:dLbl>
            <c:dLbl>
              <c:idx val="1"/>
              <c:layout>
                <c:manualLayout>
                  <c:x val="-5.0925337632079971E-17"/>
                  <c:y val="-6.9781890382776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90-4E2E-8520-06476A57CDCC}"/>
                </c:ext>
              </c:extLst>
            </c:dLbl>
            <c:dLbl>
              <c:idx val="2"/>
              <c:layout>
                <c:manualLayout>
                  <c:x val="-1.0185067526415994E-16"/>
                  <c:y val="-7.9750731866029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90-4E2E-8520-06476A57CDCC}"/>
                </c:ext>
              </c:extLst>
            </c:dLbl>
            <c:dLbl>
              <c:idx val="3"/>
              <c:layout>
                <c:manualLayout>
                  <c:x val="0"/>
                  <c:y val="-8.9719573349283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90-4E2E-8520-06476A57CDCC}"/>
                </c:ext>
              </c:extLst>
            </c:dLbl>
            <c:dLbl>
              <c:idx val="4"/>
              <c:layout>
                <c:manualLayout>
                  <c:x val="-1.0185067526415994E-16"/>
                  <c:y val="-8.4735152607656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90-4E2E-8520-06476A57C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 parte4'!$A$4:$A$8</c:f>
              <c:strCache>
                <c:ptCount val="5"/>
                <c:pt idx="0">
                  <c:v>Computador</c:v>
                </c:pt>
                <c:pt idx="1">
                  <c:v>Memória</c:v>
                </c:pt>
                <c:pt idx="2">
                  <c:v>Monitor</c:v>
                </c:pt>
                <c:pt idx="3">
                  <c:v>teclado</c:v>
                </c:pt>
                <c:pt idx="4">
                  <c:v>Mouse</c:v>
                </c:pt>
              </c:strCache>
            </c:strRef>
          </c:cat>
          <c:val>
            <c:numRef>
              <c:f>'SE parte4'!$C$4:$C$8</c:f>
              <c:numCache>
                <c:formatCode>_("R$"* #,##0.00_);_("R$"* \(#,##0.00\);_("R$"* "-"??_);_(@_)</c:formatCode>
                <c:ptCount val="5"/>
                <c:pt idx="0">
                  <c:v>1200</c:v>
                </c:pt>
                <c:pt idx="1">
                  <c:v>150</c:v>
                </c:pt>
                <c:pt idx="2">
                  <c:v>950</c:v>
                </c:pt>
                <c:pt idx="3">
                  <c:v>100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0-4E2E-8520-06476A57C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10346799"/>
        <c:axId val="1010344399"/>
      </c:barChart>
      <c:catAx>
        <c:axId val="10103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344399"/>
        <c:crosses val="autoZero"/>
        <c:auto val="1"/>
        <c:lblAlgn val="ctr"/>
        <c:lblOffset val="100"/>
        <c:noMultiLvlLbl val="0"/>
      </c:catAx>
      <c:valAx>
        <c:axId val="10103443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103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Devolução</a:t>
            </a:r>
          </a:p>
        </c:rich>
      </c:tx>
      <c:layout>
        <c:manualLayout>
          <c:xMode val="edge"/>
          <c:yMode val="edge"/>
          <c:x val="0.42688457778459066"/>
          <c:y val="6.55354682215401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976031671522862E-2"/>
          <c:y val="0.19468262156521404"/>
          <c:w val="0.87565481923099975"/>
          <c:h val="0.69285372090646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 parte5'!$D$3</c:f>
              <c:strCache>
                <c:ptCount val="1"/>
                <c:pt idx="0">
                  <c:v>% de Devolução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 parte5'!$A$4:$A$10</c:f>
              <c:strCache>
                <c:ptCount val="7"/>
                <c:pt idx="0">
                  <c:v>Mari Ligia</c:v>
                </c:pt>
                <c:pt idx="1">
                  <c:v>Antônia Conceição</c:v>
                </c:pt>
                <c:pt idx="2">
                  <c:v>Kaue Silva</c:v>
                </c:pt>
                <c:pt idx="3">
                  <c:v>Suellen Gloria</c:v>
                </c:pt>
                <c:pt idx="4">
                  <c:v>Rodrigo Vinicius</c:v>
                </c:pt>
                <c:pt idx="5">
                  <c:v>Ana Silva</c:v>
                </c:pt>
                <c:pt idx="6">
                  <c:v>Mel Lima</c:v>
                </c:pt>
              </c:strCache>
            </c:strRef>
          </c:cat>
          <c:val>
            <c:numRef>
              <c:f>'SE parte5'!$D$4:$D$10</c:f>
              <c:numCache>
                <c:formatCode>0%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0.03</c:v>
                </c:pt>
                <c:pt idx="3">
                  <c:v>0.01</c:v>
                </c:pt>
                <c:pt idx="4">
                  <c:v>0.05</c:v>
                </c:pt>
                <c:pt idx="5">
                  <c:v>0.01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F58-A273-11AA69DC7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154831"/>
        <c:axId val="1205158191"/>
      </c:barChart>
      <c:catAx>
        <c:axId val="120515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158191"/>
        <c:crosses val="autoZero"/>
        <c:auto val="1"/>
        <c:lblAlgn val="ctr"/>
        <c:lblOffset val="100"/>
        <c:noMultiLvlLbl val="0"/>
      </c:catAx>
      <c:valAx>
        <c:axId val="1205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15483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8566856478580317"/>
          <c:y val="0.17178189018496448"/>
          <c:w val="0.47599994588305322"/>
          <c:h val="0.88792252780005654"/>
        </c:manualLayout>
      </c:layout>
      <c:pieChart>
        <c:varyColors val="1"/>
        <c:ser>
          <c:idx val="0"/>
          <c:order val="0"/>
          <c:tx>
            <c:strRef>
              <c:f>'SE parte7'!$I$9</c:f>
              <c:strCache>
                <c:ptCount val="1"/>
                <c:pt idx="0">
                  <c:v>Participações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2F-4ED6-A6E0-E6CC92738B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 parte7'!$H$10:$H$12</c:f>
              <c:strCache>
                <c:ptCount val="3"/>
                <c:pt idx="0">
                  <c:v>ALINE REZENDE</c:v>
                </c:pt>
                <c:pt idx="1">
                  <c:v>THEO AUGUSTO</c:v>
                </c:pt>
                <c:pt idx="2">
                  <c:v>PAULA CARDOSO</c:v>
                </c:pt>
              </c:strCache>
            </c:strRef>
          </c:cat>
          <c:val>
            <c:numRef>
              <c:f>'SE parte7'!$I$10:$I$12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F-4ED6-A6E0-E6CC92738B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093834291474811E-2"/>
          <c:y val="0.3114513048864031"/>
          <c:w val="0.44557665585919409"/>
          <c:h val="0.38920430551515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765742175717414"/>
          <c:y val="0.13143987390672807"/>
          <c:w val="0.5897780519642617"/>
          <c:h val="0.82466790529915346"/>
        </c:manualLayout>
      </c:layout>
      <c:pieChart>
        <c:varyColors val="1"/>
        <c:ser>
          <c:idx val="0"/>
          <c:order val="0"/>
          <c:tx>
            <c:strRef>
              <c:f>'SE parte7'!$J$9</c:f>
              <c:strCache>
                <c:ptCount val="1"/>
                <c:pt idx="0">
                  <c:v>Retorno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8A-4985-A3F8-CBE5BADE6A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8A-4985-A3F8-CBE5BADE6A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8A-4985-A3F8-CBE5BADE6ACF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361033158052478"/>
                      <c:h val="0.21333320820938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8A-4985-A3F8-CBE5BADE6ACF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719723183391005"/>
                      <c:h val="0.217876967183115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08A-4985-A3F8-CBE5BADE6ACF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38311128064007"/>
                      <c:h val="0.21333320820938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08A-4985-A3F8-CBE5BADE6AC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'SE parte7'!$H$10:$H$12</c:f>
              <c:strCache>
                <c:ptCount val="3"/>
                <c:pt idx="0">
                  <c:v>ALINE REZENDE</c:v>
                </c:pt>
                <c:pt idx="1">
                  <c:v>THEO AUGUSTO</c:v>
                </c:pt>
                <c:pt idx="2">
                  <c:v>PAULA CARDOSO</c:v>
                </c:pt>
              </c:strCache>
            </c:strRef>
          </c:cat>
          <c:val>
            <c:numRef>
              <c:f>'SE parte7'!$J$10:$J$12</c:f>
              <c:numCache>
                <c:formatCode>_("R$"* #,##0.00_);_("R$"* \(#,##0.00\);_("R$"* "-"??_);_(@_)</c:formatCode>
                <c:ptCount val="3"/>
                <c:pt idx="0">
                  <c:v>896.4</c:v>
                </c:pt>
                <c:pt idx="1">
                  <c:v>470</c:v>
                </c:pt>
                <c:pt idx="2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A-4985-A3F8-CBE5BADE6A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383896903570724E-2"/>
          <c:y val="0.31145138155395052"/>
          <c:w val="0.33922093912193296"/>
          <c:h val="0.38920430551515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F17343-CCC5-472D-B238-5DA0B0DE2F6C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9</xdr:row>
      <xdr:rowOff>4761</xdr:rowOff>
    </xdr:from>
    <xdr:to>
      <xdr:col>4</xdr:col>
      <xdr:colOff>1019175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B1F1BB-9791-C5AB-EF62-587A5D10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1123950</xdr:colOff>
      <xdr:row>9</xdr:row>
      <xdr:rowOff>4761</xdr:rowOff>
    </xdr:from>
    <xdr:to>
      <xdr:col>11</xdr:col>
      <xdr:colOff>352425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700986-BDE1-2685-20A3-72610DE5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974" cy="60074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BBF7F7-F4D0-9F16-ADD9-0B670D612A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3</xdr:row>
      <xdr:rowOff>123825</xdr:rowOff>
    </xdr:from>
    <xdr:to>
      <xdr:col>14</xdr:col>
      <xdr:colOff>485774</xdr:colOff>
      <xdr:row>12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34515E-87B0-1E5C-9D92-C04A6975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</xdr:row>
      <xdr:rowOff>123825</xdr:rowOff>
    </xdr:from>
    <xdr:to>
      <xdr:col>14</xdr:col>
      <xdr:colOff>114300</xdr:colOff>
      <xdr:row>4</xdr:row>
      <xdr:rowOff>133350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D042BA5-8808-32B5-90D3-A7EE9D8C36CC}"/>
            </a:ext>
          </a:extLst>
        </xdr:cNvPr>
        <xdr:cNvSpPr/>
      </xdr:nvSpPr>
      <xdr:spPr>
        <a:xfrm>
          <a:off x="8734425" y="571500"/>
          <a:ext cx="1905000" cy="409575"/>
        </a:xfrm>
        <a:prstGeom prst="roundRect">
          <a:avLst/>
        </a:prstGeom>
        <a:solidFill>
          <a:schemeClr val="accent1">
            <a:lumMod val="7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Arial Black" panose="020B0A04020102020204" pitchFamily="34" charset="0"/>
            </a:rPr>
            <a:t>Taxa de Participações</a:t>
          </a:r>
        </a:p>
      </xdr:txBody>
    </xdr:sp>
    <xdr:clientData/>
  </xdr:twoCellAnchor>
  <xdr:twoCellAnchor>
    <xdr:from>
      <xdr:col>6</xdr:col>
      <xdr:colOff>247649</xdr:colOff>
      <xdr:row>13</xdr:row>
      <xdr:rowOff>142874</xdr:rowOff>
    </xdr:from>
    <xdr:to>
      <xdr:col>9</xdr:col>
      <xdr:colOff>847725</xdr:colOff>
      <xdr:row>25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A609A-11AC-4669-93E4-3467DF02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12</xdr:row>
      <xdr:rowOff>123825</xdr:rowOff>
    </xdr:from>
    <xdr:to>
      <xdr:col>9</xdr:col>
      <xdr:colOff>209550</xdr:colOff>
      <xdr:row>14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337520C-CC9F-4437-A89F-52E6BB957E63}"/>
            </a:ext>
          </a:extLst>
        </xdr:cNvPr>
        <xdr:cNvSpPr/>
      </xdr:nvSpPr>
      <xdr:spPr>
        <a:xfrm>
          <a:off x="5895975" y="2524125"/>
          <a:ext cx="1905000" cy="409575"/>
        </a:xfrm>
        <a:prstGeom prst="roundRect">
          <a:avLst/>
        </a:prstGeom>
        <a:solidFill>
          <a:schemeClr val="accent1">
            <a:lumMod val="7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latin typeface="Arial Black" panose="020B0A04020102020204" pitchFamily="34" charset="0"/>
            </a:rPr>
            <a:t>Taxa de Retorno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C1D5-D010-4D80-BD09-CC33656A45F4}">
  <dimension ref="A1:E12"/>
  <sheetViews>
    <sheetView workbookViewId="0">
      <selection activeCell="E20" sqref="E20"/>
    </sheetView>
  </sheetViews>
  <sheetFormatPr defaultRowHeight="15" x14ac:dyDescent="0.25"/>
  <cols>
    <col min="1" max="1" width="14.5703125" bestFit="1" customWidth="1"/>
    <col min="2" max="2" width="10.42578125" customWidth="1"/>
    <col min="4" max="4" width="13.5703125" customWidth="1"/>
    <col min="5" max="5" width="36.5703125" customWidth="1"/>
  </cols>
  <sheetData>
    <row r="1" spans="1:5" ht="23.25" customHeight="1" x14ac:dyDescent="0.35">
      <c r="A1" s="58" t="s">
        <v>8</v>
      </c>
      <c r="B1" s="59"/>
      <c r="C1" s="59"/>
      <c r="D1" s="59"/>
      <c r="E1" s="60"/>
    </row>
    <row r="2" spans="1:5" ht="15.75" customHeight="1" x14ac:dyDescent="0.25">
      <c r="A2" s="61" t="s">
        <v>10</v>
      </c>
      <c r="B2" s="62"/>
      <c r="C2" s="62"/>
      <c r="D2" s="62"/>
      <c r="E2" s="63"/>
    </row>
    <row r="3" spans="1:5" ht="15" customHeight="1" x14ac:dyDescent="0.25">
      <c r="A3" s="56" t="s">
        <v>9</v>
      </c>
      <c r="B3" s="57"/>
      <c r="C3" s="57" t="s">
        <v>11</v>
      </c>
      <c r="D3" s="57"/>
      <c r="E3" s="64"/>
    </row>
    <row r="5" spans="1:5" x14ac:dyDescent="0.25">
      <c r="A5" s="16" t="s">
        <v>3</v>
      </c>
      <c r="B5" s="10" t="s">
        <v>0</v>
      </c>
      <c r="C5" s="10" t="s">
        <v>1</v>
      </c>
      <c r="D5" s="10" t="s">
        <v>2</v>
      </c>
      <c r="E5" s="10" t="s">
        <v>7</v>
      </c>
    </row>
    <row r="6" spans="1:5" x14ac:dyDescent="0.25">
      <c r="A6" s="25" t="s">
        <v>67</v>
      </c>
      <c r="B6" s="1">
        <v>25</v>
      </c>
      <c r="C6" s="1">
        <v>25</v>
      </c>
      <c r="D6" s="1">
        <f t="shared" ref="D6:D12" si="0">B6-C6</f>
        <v>0</v>
      </c>
      <c r="E6" s="2" t="str">
        <f>IF(D6&lt;0,"ERRO","OK")</f>
        <v>OK</v>
      </c>
    </row>
    <row r="7" spans="1:5" x14ac:dyDescent="0.25">
      <c r="A7" s="25" t="s">
        <v>66</v>
      </c>
      <c r="B7" s="1">
        <v>25</v>
      </c>
      <c r="C7" s="1">
        <v>27</v>
      </c>
      <c r="D7" s="1">
        <f t="shared" si="0"/>
        <v>-2</v>
      </c>
      <c r="E7" s="2" t="str">
        <f t="shared" ref="E7:E12" si="1">IF(D7&lt;0,"ERRO","OK")</f>
        <v>ERRO</v>
      </c>
    </row>
    <row r="8" spans="1:5" x14ac:dyDescent="0.25">
      <c r="A8" s="25" t="s">
        <v>65</v>
      </c>
      <c r="B8" s="1">
        <v>30</v>
      </c>
      <c r="C8" s="1">
        <v>21</v>
      </c>
      <c r="D8" s="1">
        <f t="shared" si="0"/>
        <v>9</v>
      </c>
      <c r="E8" s="2" t="str">
        <f t="shared" si="1"/>
        <v>OK</v>
      </c>
    </row>
    <row r="9" spans="1:5" x14ac:dyDescent="0.25">
      <c r="A9" s="25" t="s">
        <v>64</v>
      </c>
      <c r="B9" s="1">
        <v>19</v>
      </c>
      <c r="C9" s="1">
        <v>32</v>
      </c>
      <c r="D9" s="1">
        <f t="shared" si="0"/>
        <v>-13</v>
      </c>
      <c r="E9" s="2" t="str">
        <f t="shared" si="1"/>
        <v>ERRO</v>
      </c>
    </row>
    <row r="10" spans="1:5" x14ac:dyDescent="0.25">
      <c r="A10" s="25" t="s">
        <v>4</v>
      </c>
      <c r="B10" s="1">
        <v>6</v>
      </c>
      <c r="C10" s="1">
        <v>6</v>
      </c>
      <c r="D10" s="1">
        <f t="shared" si="0"/>
        <v>0</v>
      </c>
      <c r="E10" s="2" t="str">
        <f t="shared" si="1"/>
        <v>OK</v>
      </c>
    </row>
    <row r="11" spans="1:5" x14ac:dyDescent="0.25">
      <c r="A11" s="25" t="s">
        <v>5</v>
      </c>
      <c r="B11" s="1">
        <v>15</v>
      </c>
      <c r="C11" s="1">
        <v>14</v>
      </c>
      <c r="D11" s="1">
        <f t="shared" si="0"/>
        <v>1</v>
      </c>
      <c r="E11" s="2" t="str">
        <f t="shared" si="1"/>
        <v>OK</v>
      </c>
    </row>
    <row r="12" spans="1:5" x14ac:dyDescent="0.25">
      <c r="A12" s="25" t="s">
        <v>6</v>
      </c>
      <c r="B12" s="1">
        <v>23</v>
      </c>
      <c r="C12" s="1">
        <v>11</v>
      </c>
      <c r="D12" s="1">
        <f t="shared" si="0"/>
        <v>12</v>
      </c>
      <c r="E12" s="2" t="str">
        <f t="shared" si="1"/>
        <v>OK</v>
      </c>
    </row>
  </sheetData>
  <mergeCells count="4">
    <mergeCell ref="A3:B3"/>
    <mergeCell ref="A1:E1"/>
    <mergeCell ref="A2:E2"/>
    <mergeCell ref="C3:E3"/>
  </mergeCells>
  <phoneticPr fontId="3" type="noConversion"/>
  <conditionalFormatting sqref="D1:D1048576">
    <cfRule type="cellIs" dxfId="11" priority="2" operator="lessThan">
      <formula>0</formula>
    </cfRule>
  </conditionalFormatting>
  <conditionalFormatting sqref="E1:E1048576">
    <cfRule type="containsText" dxfId="10" priority="1" operator="containsText" text="ERRO">
      <formula>NOT(ISERROR(SEARCH("ERRO",E1)))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ED9E-BD12-40B3-9F87-05684771E34E}">
  <dimension ref="A1:E13"/>
  <sheetViews>
    <sheetView workbookViewId="0">
      <selection activeCell="F16" sqref="F16"/>
    </sheetView>
  </sheetViews>
  <sheetFormatPr defaultRowHeight="15" x14ac:dyDescent="0.25"/>
  <cols>
    <col min="1" max="1" width="9.5703125" bestFit="1" customWidth="1"/>
    <col min="2" max="3" width="13.28515625" bestFit="1" customWidth="1"/>
    <col min="4" max="4" width="13.28515625" customWidth="1"/>
    <col min="5" max="5" width="15" customWidth="1"/>
  </cols>
  <sheetData>
    <row r="1" spans="1:5" ht="18.75" x14ac:dyDescent="0.3">
      <c r="A1" s="65" t="s">
        <v>23</v>
      </c>
      <c r="B1" s="66"/>
      <c r="C1" s="66"/>
      <c r="D1" s="66"/>
      <c r="E1" s="67"/>
    </row>
    <row r="3" spans="1:5" x14ac:dyDescent="0.25">
      <c r="A3" s="9" t="s">
        <v>21</v>
      </c>
      <c r="B3" s="7">
        <v>3000</v>
      </c>
    </row>
    <row r="4" spans="1:5" x14ac:dyDescent="0.25">
      <c r="A4" s="4"/>
    </row>
    <row r="5" spans="1:5" x14ac:dyDescent="0.25">
      <c r="A5" s="9" t="s">
        <v>12</v>
      </c>
      <c r="B5" s="9" t="s">
        <v>13</v>
      </c>
      <c r="C5" s="9" t="s">
        <v>14</v>
      </c>
      <c r="D5" s="9" t="s">
        <v>2</v>
      </c>
      <c r="E5" s="9" t="s">
        <v>7</v>
      </c>
    </row>
    <row r="6" spans="1:5" x14ac:dyDescent="0.25">
      <c r="A6" s="8" t="s">
        <v>15</v>
      </c>
      <c r="B6" s="6">
        <v>20500</v>
      </c>
      <c r="C6" s="6">
        <v>19600</v>
      </c>
      <c r="D6" s="6">
        <f>B6-C6</f>
        <v>900</v>
      </c>
      <c r="E6" s="6" t="str">
        <f>IF(D6&gt;=$B$3,"LUCRO","PREJUIZO")</f>
        <v>PREJUIZO</v>
      </c>
    </row>
    <row r="7" spans="1:5" x14ac:dyDescent="0.25">
      <c r="A7" s="8" t="s">
        <v>16</v>
      </c>
      <c r="B7" s="6">
        <v>21755</v>
      </c>
      <c r="C7" s="6">
        <v>13400</v>
      </c>
      <c r="D7" s="6">
        <f t="shared" ref="D7:D11" si="0">B7-C7</f>
        <v>8355</v>
      </c>
      <c r="E7" s="6" t="str">
        <f t="shared" ref="E7:E11" si="1">IF(D7&gt;=$B$3,"LUCRO","PREJUIZO")</f>
        <v>LUCRO</v>
      </c>
    </row>
    <row r="8" spans="1:5" x14ac:dyDescent="0.25">
      <c r="A8" s="8" t="s">
        <v>17</v>
      </c>
      <c r="B8" s="6">
        <v>14755</v>
      </c>
      <c r="C8" s="6">
        <v>12125</v>
      </c>
      <c r="D8" s="6">
        <f t="shared" si="0"/>
        <v>2630</v>
      </c>
      <c r="E8" s="6" t="str">
        <f t="shared" si="1"/>
        <v>PREJUIZO</v>
      </c>
    </row>
    <row r="9" spans="1:5" x14ac:dyDescent="0.25">
      <c r="A9" s="8" t="s">
        <v>18</v>
      </c>
      <c r="B9" s="6">
        <v>29800</v>
      </c>
      <c r="C9" s="6">
        <v>13400</v>
      </c>
      <c r="D9" s="6">
        <f t="shared" si="0"/>
        <v>16400</v>
      </c>
      <c r="E9" s="6" t="str">
        <f t="shared" si="1"/>
        <v>LUCRO</v>
      </c>
    </row>
    <row r="10" spans="1:5" x14ac:dyDescent="0.25">
      <c r="A10" s="8" t="s">
        <v>19</v>
      </c>
      <c r="B10" s="6">
        <v>29600</v>
      </c>
      <c r="C10" s="6">
        <v>32400</v>
      </c>
      <c r="D10" s="6">
        <f t="shared" si="0"/>
        <v>-2800</v>
      </c>
      <c r="E10" s="6" t="str">
        <f>IF(D10&gt;=$B$3,"LUCRO","PREJUIZO")</f>
        <v>PREJUIZO</v>
      </c>
    </row>
    <row r="11" spans="1:5" x14ac:dyDescent="0.25">
      <c r="A11" s="8" t="s">
        <v>20</v>
      </c>
      <c r="B11" s="6">
        <v>13400</v>
      </c>
      <c r="C11" s="6">
        <v>10400</v>
      </c>
      <c r="D11" s="6">
        <f t="shared" si="0"/>
        <v>3000</v>
      </c>
      <c r="E11" s="6" t="str">
        <f t="shared" si="1"/>
        <v>LUCRO</v>
      </c>
    </row>
    <row r="12" spans="1:5" x14ac:dyDescent="0.25">
      <c r="B12" s="3"/>
      <c r="C12" s="3"/>
      <c r="D12" s="3"/>
    </row>
    <row r="13" spans="1:5" x14ac:dyDescent="0.25">
      <c r="A13" s="9" t="s">
        <v>2</v>
      </c>
      <c r="B13" s="6">
        <f>SUM(D6:D11)</f>
        <v>28485</v>
      </c>
    </row>
  </sheetData>
  <mergeCells count="1">
    <mergeCell ref="A1:E1"/>
  </mergeCells>
  <phoneticPr fontId="3" type="noConversion"/>
  <conditionalFormatting sqref="E6:E11">
    <cfRule type="cellIs" dxfId="9" priority="1" operator="equal">
      <formula>"PREJUIZO"</formula>
    </cfRule>
    <cfRule type="cellIs" dxfId="8" priority="2" operator="equal">
      <formula>"LUCRO"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73BC-05C8-48C6-8D3B-889FBEE4A859}">
  <dimension ref="A1:I13"/>
  <sheetViews>
    <sheetView workbookViewId="0">
      <selection activeCell="A4" sqref="A4:A13"/>
    </sheetView>
  </sheetViews>
  <sheetFormatPr defaultRowHeight="15" x14ac:dyDescent="0.25"/>
  <cols>
    <col min="1" max="1" width="20.42578125" customWidth="1"/>
    <col min="2" max="4" width="12.7109375" customWidth="1"/>
    <col min="5" max="5" width="17.140625" customWidth="1"/>
  </cols>
  <sheetData>
    <row r="1" spans="1:9" ht="18.75" x14ac:dyDescent="0.3">
      <c r="A1" s="68" t="s">
        <v>22</v>
      </c>
      <c r="B1" s="69"/>
      <c r="C1" s="69"/>
      <c r="D1" s="69"/>
      <c r="E1" s="69"/>
    </row>
    <row r="3" spans="1:9" x14ac:dyDescent="0.25">
      <c r="A3" s="16" t="s">
        <v>24</v>
      </c>
      <c r="B3" s="10" t="s">
        <v>25</v>
      </c>
      <c r="C3" s="10" t="s">
        <v>26</v>
      </c>
      <c r="D3" s="10" t="s">
        <v>27</v>
      </c>
      <c r="E3" s="10" t="s">
        <v>7</v>
      </c>
    </row>
    <row r="4" spans="1:9" x14ac:dyDescent="0.25">
      <c r="A4" s="12" t="s">
        <v>28</v>
      </c>
      <c r="B4" s="11">
        <v>4</v>
      </c>
      <c r="C4" s="11">
        <v>7</v>
      </c>
      <c r="D4" s="13">
        <f>AVERAGE(B4:C4)</f>
        <v>5.5</v>
      </c>
      <c r="E4" s="15" t="str">
        <f>IF(D4&gt;=7,"Aprovado(a)",IF(D4&gt;=5,"Exame","Reprovado(a)"))</f>
        <v>Exame</v>
      </c>
    </row>
    <row r="5" spans="1:9" x14ac:dyDescent="0.25">
      <c r="A5" s="5" t="s">
        <v>29</v>
      </c>
      <c r="B5" s="11">
        <v>4.5</v>
      </c>
      <c r="C5" s="11">
        <v>1</v>
      </c>
      <c r="D5" s="13">
        <f t="shared" ref="D5:D12" si="0">AVERAGE(B5:C5)</f>
        <v>2.75</v>
      </c>
      <c r="E5" s="15" t="str">
        <f t="shared" ref="E5:E13" si="1">IF(D5&gt;=7,"Aprovado(a)",IF(D5&gt;=5,"Exame","Reprovado(a)"))</f>
        <v>Reprovado(a)</v>
      </c>
    </row>
    <row r="6" spans="1:9" x14ac:dyDescent="0.25">
      <c r="A6" s="5" t="s">
        <v>30</v>
      </c>
      <c r="B6" s="11">
        <v>10</v>
      </c>
      <c r="C6" s="11">
        <v>8</v>
      </c>
      <c r="D6" s="13">
        <f t="shared" si="0"/>
        <v>9</v>
      </c>
      <c r="E6" s="15" t="str">
        <f t="shared" si="1"/>
        <v>Aprovado(a)</v>
      </c>
    </row>
    <row r="7" spans="1:9" x14ac:dyDescent="0.25">
      <c r="A7" s="5" t="s">
        <v>31</v>
      </c>
      <c r="B7" s="11">
        <v>7.5</v>
      </c>
      <c r="C7" s="11">
        <v>10</v>
      </c>
      <c r="D7" s="13">
        <f t="shared" si="0"/>
        <v>8.75</v>
      </c>
      <c r="E7" s="15" t="str">
        <f t="shared" si="1"/>
        <v>Aprovado(a)</v>
      </c>
    </row>
    <row r="8" spans="1:9" x14ac:dyDescent="0.25">
      <c r="A8" s="5" t="s">
        <v>32</v>
      </c>
      <c r="B8" s="11">
        <v>6.5</v>
      </c>
      <c r="C8" s="11">
        <v>10</v>
      </c>
      <c r="D8" s="13">
        <f t="shared" si="0"/>
        <v>8.25</v>
      </c>
      <c r="E8" s="15" t="str">
        <f t="shared" si="1"/>
        <v>Aprovado(a)</v>
      </c>
    </row>
    <row r="9" spans="1:9" x14ac:dyDescent="0.25">
      <c r="A9" s="5" t="s">
        <v>33</v>
      </c>
      <c r="B9" s="11">
        <v>4</v>
      </c>
      <c r="C9" s="11">
        <v>6.5</v>
      </c>
      <c r="D9" s="13">
        <f t="shared" si="0"/>
        <v>5.25</v>
      </c>
      <c r="E9" s="15" t="str">
        <f t="shared" si="1"/>
        <v>Exame</v>
      </c>
    </row>
    <row r="10" spans="1:9" x14ac:dyDescent="0.25">
      <c r="A10" s="5" t="s">
        <v>34</v>
      </c>
      <c r="B10" s="11">
        <v>8</v>
      </c>
      <c r="C10" s="11">
        <v>4.5</v>
      </c>
      <c r="D10" s="13">
        <f t="shared" si="0"/>
        <v>6.25</v>
      </c>
      <c r="E10" s="15" t="str">
        <f t="shared" si="1"/>
        <v>Exame</v>
      </c>
      <c r="I10" s="14"/>
    </row>
    <row r="11" spans="1:9" x14ac:dyDescent="0.25">
      <c r="A11" s="5" t="s">
        <v>35</v>
      </c>
      <c r="B11" s="11">
        <v>9</v>
      </c>
      <c r="C11" s="11">
        <v>6.5</v>
      </c>
      <c r="D11" s="13">
        <f t="shared" si="0"/>
        <v>7.75</v>
      </c>
      <c r="E11" s="15" t="str">
        <f t="shared" si="1"/>
        <v>Aprovado(a)</v>
      </c>
    </row>
    <row r="12" spans="1:9" x14ac:dyDescent="0.25">
      <c r="A12" s="5" t="s">
        <v>36</v>
      </c>
      <c r="B12" s="11">
        <v>2</v>
      </c>
      <c r="C12" s="11">
        <v>6.5</v>
      </c>
      <c r="D12" s="13">
        <f t="shared" si="0"/>
        <v>4.25</v>
      </c>
      <c r="E12" s="15" t="str">
        <f t="shared" si="1"/>
        <v>Reprovado(a)</v>
      </c>
    </row>
    <row r="13" spans="1:9" x14ac:dyDescent="0.25">
      <c r="A13" s="5" t="s">
        <v>37</v>
      </c>
      <c r="B13" s="11">
        <v>9.5</v>
      </c>
      <c r="C13" s="11">
        <v>7.5</v>
      </c>
      <c r="D13" s="13">
        <f>AVERAGE(B13:C13)</f>
        <v>8.5</v>
      </c>
      <c r="E13" s="15" t="str">
        <f t="shared" si="1"/>
        <v>Aprovado(a)</v>
      </c>
    </row>
  </sheetData>
  <mergeCells count="1">
    <mergeCell ref="A1:E1"/>
  </mergeCells>
  <phoneticPr fontId="3" type="noConversion"/>
  <conditionalFormatting sqref="D4:D13">
    <cfRule type="cellIs" dxfId="7" priority="7" operator="equal">
      <formula>"PREJUIZO"</formula>
    </cfRule>
    <cfRule type="cellIs" dxfId="6" priority="8" operator="equal">
      <formula>"LUCRO"</formula>
    </cfRule>
  </conditionalFormatting>
  <conditionalFormatting sqref="E4:E13">
    <cfRule type="containsText" dxfId="5" priority="2" operator="containsText" text="EXAME">
      <formula>NOT(ISERROR(SEARCH("EXAME",E4)))</formula>
    </cfRule>
    <cfRule type="containsText" dxfId="4" priority="3" operator="containsText" text="Reprovado">
      <formula>NOT(ISERROR(SEARCH("Reprovado",E4)))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3642-E30E-40F2-A8A8-E01FF16BFE32}">
  <dimension ref="A1:E8"/>
  <sheetViews>
    <sheetView workbookViewId="0">
      <selection activeCell="C9" sqref="C9"/>
    </sheetView>
  </sheetViews>
  <sheetFormatPr defaultRowHeight="15" x14ac:dyDescent="0.25"/>
  <cols>
    <col min="1" max="1" width="13.5703125" customWidth="1"/>
    <col min="2" max="2" width="15.5703125" style="17" customWidth="1"/>
    <col min="3" max="3" width="17.5703125" customWidth="1"/>
    <col min="4" max="4" width="14.28515625" customWidth="1"/>
    <col min="5" max="5" width="25.28515625" customWidth="1"/>
  </cols>
  <sheetData>
    <row r="1" spans="1:5" ht="18.75" x14ac:dyDescent="0.3">
      <c r="A1" s="70" t="s">
        <v>48</v>
      </c>
      <c r="B1" s="71"/>
      <c r="C1" s="71"/>
      <c r="D1" s="71"/>
      <c r="E1" s="71"/>
    </row>
    <row r="3" spans="1:5" x14ac:dyDescent="0.25">
      <c r="A3" s="16" t="s">
        <v>3</v>
      </c>
      <c r="B3" s="23" t="s">
        <v>81</v>
      </c>
      <c r="C3" s="10" t="s">
        <v>43</v>
      </c>
      <c r="D3" s="10" t="s">
        <v>80</v>
      </c>
      <c r="E3" s="10" t="s">
        <v>79</v>
      </c>
    </row>
    <row r="4" spans="1:5" x14ac:dyDescent="0.25">
      <c r="A4" s="12" t="s">
        <v>38</v>
      </c>
      <c r="B4" s="18">
        <v>1000</v>
      </c>
      <c r="C4" s="18">
        <v>1200</v>
      </c>
      <c r="D4" s="18">
        <f>C4-B4</f>
        <v>200</v>
      </c>
      <c r="E4" s="19">
        <f>IFERROR(D4/C4,"Insira o valor de venda.")</f>
        <v>0.16666666666666666</v>
      </c>
    </row>
    <row r="5" spans="1:5" x14ac:dyDescent="0.25">
      <c r="A5" s="12" t="s">
        <v>39</v>
      </c>
      <c r="B5" s="18">
        <v>120</v>
      </c>
      <c r="C5" s="18">
        <v>150</v>
      </c>
      <c r="D5" s="18">
        <f t="shared" ref="D5:D8" si="0">C5-B5</f>
        <v>30</v>
      </c>
      <c r="E5" s="19">
        <f t="shared" ref="E5:E8" si="1">IFERROR(D5/C5,"Insira o valor de venda.")</f>
        <v>0.2</v>
      </c>
    </row>
    <row r="6" spans="1:5" x14ac:dyDescent="0.25">
      <c r="A6" s="12" t="s">
        <v>40</v>
      </c>
      <c r="B6" s="18">
        <v>800</v>
      </c>
      <c r="C6" s="18">
        <v>950</v>
      </c>
      <c r="D6" s="18">
        <f t="shared" si="0"/>
        <v>150</v>
      </c>
      <c r="E6" s="19">
        <f t="shared" si="1"/>
        <v>0.15789473684210525</v>
      </c>
    </row>
    <row r="7" spans="1:5" x14ac:dyDescent="0.25">
      <c r="A7" s="12" t="s">
        <v>41</v>
      </c>
      <c r="B7" s="18">
        <v>30</v>
      </c>
      <c r="C7" s="18">
        <v>100</v>
      </c>
      <c r="D7" s="18">
        <f t="shared" si="0"/>
        <v>70</v>
      </c>
      <c r="E7" s="19">
        <f t="shared" si="1"/>
        <v>0.7</v>
      </c>
    </row>
    <row r="8" spans="1:5" x14ac:dyDescent="0.25">
      <c r="A8" s="12" t="s">
        <v>42</v>
      </c>
      <c r="B8" s="18">
        <v>15</v>
      </c>
      <c r="C8" s="18">
        <v>20</v>
      </c>
      <c r="D8" s="18">
        <f t="shared" si="0"/>
        <v>5</v>
      </c>
      <c r="E8" s="19">
        <f t="shared" si="1"/>
        <v>0.25</v>
      </c>
    </row>
  </sheetData>
  <mergeCells count="1">
    <mergeCell ref="A1:E1"/>
  </mergeCells>
  <conditionalFormatting sqref="E7:E8">
    <cfRule type="containsText" dxfId="3" priority="1" operator="containsText" text="Insira">
      <formula>NOT(ISERROR(SEARCH("Insira",E7)))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585B-0D70-488D-A860-DB64AD6109D8}">
  <dimension ref="A1:E10"/>
  <sheetViews>
    <sheetView workbookViewId="0">
      <selection activeCell="D5" sqref="D5"/>
    </sheetView>
  </sheetViews>
  <sheetFormatPr defaultRowHeight="15" x14ac:dyDescent="0.25"/>
  <cols>
    <col min="1" max="1" width="18.140625" bestFit="1" customWidth="1"/>
    <col min="2" max="2" width="16.28515625" customWidth="1"/>
    <col min="3" max="3" width="18" customWidth="1"/>
    <col min="4" max="4" width="17" customWidth="1"/>
    <col min="5" max="5" width="21.85546875" bestFit="1" customWidth="1"/>
  </cols>
  <sheetData>
    <row r="1" spans="1:5" ht="18.75" x14ac:dyDescent="0.3">
      <c r="A1" s="68" t="s">
        <v>49</v>
      </c>
      <c r="B1" s="69"/>
      <c r="C1" s="69"/>
      <c r="D1" s="69"/>
      <c r="E1" s="69"/>
    </row>
    <row r="2" spans="1:5" x14ac:dyDescent="0.25">
      <c r="B2" s="17"/>
    </row>
    <row r="3" spans="1:5" x14ac:dyDescent="0.25">
      <c r="A3" s="16" t="s">
        <v>44</v>
      </c>
      <c r="B3" s="23" t="s">
        <v>45</v>
      </c>
      <c r="C3" s="10" t="s">
        <v>1</v>
      </c>
      <c r="D3" s="10" t="s">
        <v>46</v>
      </c>
      <c r="E3" s="10" t="s">
        <v>47</v>
      </c>
    </row>
    <row r="4" spans="1:5" x14ac:dyDescent="0.25">
      <c r="A4" s="12" t="s">
        <v>28</v>
      </c>
      <c r="B4" s="18">
        <v>3000</v>
      </c>
      <c r="C4" s="18">
        <v>3500</v>
      </c>
      <c r="D4" s="21">
        <v>0.1</v>
      </c>
      <c r="E4" s="20" t="str">
        <f>IF(AND(C4&gt;=B4,D4&lt;5%),"Comissão OK","Sem Comissão")</f>
        <v>Sem Comissão</v>
      </c>
    </row>
    <row r="5" spans="1:5" x14ac:dyDescent="0.25">
      <c r="A5" s="5" t="s">
        <v>29</v>
      </c>
      <c r="B5" s="18">
        <v>3000</v>
      </c>
      <c r="C5" s="18">
        <v>7800</v>
      </c>
      <c r="D5" s="21">
        <v>0.05</v>
      </c>
      <c r="E5" s="20" t="str">
        <f>IF(AND(C5&gt;=B5,D5&lt;5%),"Comissão OK","Sem Comissão")</f>
        <v>Sem Comissão</v>
      </c>
    </row>
    <row r="6" spans="1:5" x14ac:dyDescent="0.25">
      <c r="A6" s="5" t="s">
        <v>30</v>
      </c>
      <c r="B6" s="18">
        <v>3000</v>
      </c>
      <c r="C6" s="18">
        <v>4500</v>
      </c>
      <c r="D6" s="21">
        <v>0.03</v>
      </c>
      <c r="E6" s="20" t="str">
        <f>IF(AND(C6&gt;=B6,D6&lt;5%),"Comissão OK","Sem Comissão")</f>
        <v>Comissão OK</v>
      </c>
    </row>
    <row r="7" spans="1:5" x14ac:dyDescent="0.25">
      <c r="A7" s="5" t="s">
        <v>31</v>
      </c>
      <c r="B7" s="18">
        <v>3000</v>
      </c>
      <c r="C7" s="18">
        <v>6500</v>
      </c>
      <c r="D7" s="21">
        <v>0.01</v>
      </c>
      <c r="E7" s="20" t="str">
        <f t="shared" ref="E7:E10" si="0">IF(AND(C7&gt;=B7,D7&lt;5%),"Comissão OK","Sem Comissão")</f>
        <v>Comissão OK</v>
      </c>
    </row>
    <row r="8" spans="1:5" x14ac:dyDescent="0.25">
      <c r="A8" s="5" t="s">
        <v>32</v>
      </c>
      <c r="B8" s="18">
        <v>3000</v>
      </c>
      <c r="C8" s="18">
        <v>1000</v>
      </c>
      <c r="D8" s="21">
        <v>0.05</v>
      </c>
      <c r="E8" s="20" t="str">
        <f t="shared" si="0"/>
        <v>Sem Comissão</v>
      </c>
    </row>
    <row r="9" spans="1:5" x14ac:dyDescent="0.25">
      <c r="A9" s="5" t="s">
        <v>33</v>
      </c>
      <c r="B9" s="18">
        <v>3000</v>
      </c>
      <c r="C9" s="6">
        <v>1000</v>
      </c>
      <c r="D9" s="22">
        <v>0.01</v>
      </c>
      <c r="E9" s="20" t="str">
        <f t="shared" si="0"/>
        <v>Sem Comissão</v>
      </c>
    </row>
    <row r="10" spans="1:5" x14ac:dyDescent="0.25">
      <c r="A10" s="5" t="s">
        <v>34</v>
      </c>
      <c r="B10" s="18">
        <v>3000</v>
      </c>
      <c r="C10" s="6">
        <v>4500</v>
      </c>
      <c r="D10" s="22">
        <v>0.15</v>
      </c>
      <c r="E10" s="20" t="str">
        <f t="shared" si="0"/>
        <v>Sem Comissão</v>
      </c>
    </row>
  </sheetData>
  <mergeCells count="1">
    <mergeCell ref="A1:E1"/>
  </mergeCells>
  <conditionalFormatting sqref="E1:E1048576">
    <cfRule type="containsText" dxfId="2" priority="1" operator="containsText" text="sem">
      <formula>NOT(ISERROR(SEARCH("sem",E1)))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452-9EFC-4F14-82A4-445F4E4C56EB}">
  <dimension ref="A1:F7"/>
  <sheetViews>
    <sheetView workbookViewId="0">
      <selection activeCell="A4" sqref="A4:B7"/>
    </sheetView>
  </sheetViews>
  <sheetFormatPr defaultColWidth="27" defaultRowHeight="15" x14ac:dyDescent="0.25"/>
  <cols>
    <col min="1" max="1" width="19.7109375" customWidth="1"/>
    <col min="2" max="4" width="14.28515625" customWidth="1"/>
    <col min="5" max="5" width="4.28515625" customWidth="1"/>
    <col min="6" max="6" width="22" bestFit="1" customWidth="1"/>
  </cols>
  <sheetData>
    <row r="1" spans="1:6" ht="18.75" x14ac:dyDescent="0.3">
      <c r="A1" s="68" t="s">
        <v>50</v>
      </c>
      <c r="B1" s="69"/>
    </row>
    <row r="3" spans="1:6" x14ac:dyDescent="0.25">
      <c r="A3" s="26" t="s">
        <v>55</v>
      </c>
      <c r="B3" s="24" t="s">
        <v>51</v>
      </c>
      <c r="C3" s="24" t="s">
        <v>52</v>
      </c>
      <c r="D3" s="24" t="s">
        <v>53</v>
      </c>
      <c r="F3" s="24" t="s">
        <v>54</v>
      </c>
    </row>
    <row r="4" spans="1:6" x14ac:dyDescent="0.25">
      <c r="A4" s="27" t="s">
        <v>56</v>
      </c>
      <c r="B4" s="28">
        <v>1500</v>
      </c>
      <c r="C4" s="29" t="s">
        <v>62</v>
      </c>
      <c r="D4" s="29">
        <v>80</v>
      </c>
      <c r="F4" t="str">
        <f>IF(OR(B4&gt;5000,C4="Aposentado(a)",D4&gt;65),"Empréstimo Concedido","Empréstimo Negado")</f>
        <v>Empréstimo Concedido</v>
      </c>
    </row>
    <row r="5" spans="1:6" x14ac:dyDescent="0.25">
      <c r="A5" s="27" t="s">
        <v>57</v>
      </c>
      <c r="B5" s="28">
        <v>1300</v>
      </c>
      <c r="C5" s="29" t="s">
        <v>63</v>
      </c>
      <c r="D5" s="29">
        <v>44</v>
      </c>
      <c r="F5" t="str">
        <f t="shared" ref="F5:F7" si="0">IF(OR(B5&gt;5000,C5="Aposentado(a)",D5&gt;65),"Empréstimo Concedido","Empréstimo Negado")</f>
        <v>Empréstimo Concedido</v>
      </c>
    </row>
    <row r="6" spans="1:6" x14ac:dyDescent="0.25">
      <c r="A6" s="27" t="s">
        <v>58</v>
      </c>
      <c r="B6" s="28">
        <v>2000</v>
      </c>
      <c r="C6" s="29" t="s">
        <v>61</v>
      </c>
      <c r="D6" s="29">
        <v>21</v>
      </c>
      <c r="F6" t="str">
        <f t="shared" si="0"/>
        <v>Empréstimo Negado</v>
      </c>
    </row>
    <row r="7" spans="1:6" x14ac:dyDescent="0.25">
      <c r="A7" s="27" t="s">
        <v>59</v>
      </c>
      <c r="B7" s="28">
        <v>7000</v>
      </c>
      <c r="C7" s="29" t="s">
        <v>60</v>
      </c>
      <c r="D7" s="29">
        <v>18</v>
      </c>
      <c r="F7" t="str">
        <f t="shared" si="0"/>
        <v>Empréstimo Concedido</v>
      </c>
    </row>
  </sheetData>
  <mergeCells count="1">
    <mergeCell ref="A1:B1"/>
  </mergeCells>
  <conditionalFormatting sqref="F4:F7">
    <cfRule type="containsText" dxfId="1" priority="1" operator="containsText" text="Empréstimo negado">
      <formula>NOT(ISERROR(SEARCH("Empréstimo negado",F4)))</formula>
    </cfRule>
    <cfRule type="containsText" dxfId="0" priority="2" operator="containsText" text="Empréstimo concedido">
      <formula>NOT(ISERROR(SEARCH("Empréstimo concedido",F4)))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DB55-A29B-4583-8603-B703EB904697}">
  <sheetPr>
    <pageSetUpPr fitToPage="1"/>
  </sheetPr>
  <dimension ref="B1:O26"/>
  <sheetViews>
    <sheetView showGridLines="0" tabSelected="1" zoomScaleNormal="100" workbookViewId="0">
      <selection activeCell="M50" sqref="M50"/>
    </sheetView>
  </sheetViews>
  <sheetFormatPr defaultRowHeight="15" x14ac:dyDescent="0.25"/>
  <cols>
    <col min="1" max="1" width="3.7109375" customWidth="1"/>
    <col min="2" max="2" width="3.140625" customWidth="1"/>
    <col min="3" max="3" width="21.140625" customWidth="1"/>
    <col min="4" max="6" width="14.28515625" customWidth="1"/>
    <col min="7" max="7" width="3.7109375" customWidth="1"/>
    <col min="8" max="8" width="21.140625" bestFit="1" customWidth="1"/>
    <col min="9" max="9" width="12.7109375" bestFit="1" customWidth="1"/>
    <col min="10" max="10" width="12.85546875" customWidth="1"/>
    <col min="15" max="15" width="10.42578125" customWidth="1"/>
  </cols>
  <sheetData>
    <row r="1" spans="2:15" ht="15.75" thickBot="1" x14ac:dyDescent="0.3"/>
    <row r="2" spans="2:15" ht="19.5" thickBot="1" x14ac:dyDescent="0.35">
      <c r="B2" s="89" t="s">
        <v>68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2:15" ht="15.75" thickBot="1" x14ac:dyDescent="0.3">
      <c r="B3" s="85"/>
      <c r="C3" s="83"/>
      <c r="D3" s="83"/>
      <c r="E3" s="83"/>
      <c r="F3" s="83"/>
      <c r="G3" s="83"/>
      <c r="H3" s="83"/>
      <c r="I3" s="82"/>
      <c r="J3" s="82"/>
      <c r="K3" s="82"/>
      <c r="L3" s="82"/>
      <c r="M3" s="82"/>
      <c r="N3" s="82"/>
      <c r="O3" s="84"/>
    </row>
    <row r="4" spans="2:15" ht="15.75" thickBot="1" x14ac:dyDescent="0.3">
      <c r="B4" s="85"/>
      <c r="C4" s="39" t="s">
        <v>44</v>
      </c>
      <c r="D4" s="47" t="s">
        <v>1</v>
      </c>
      <c r="E4" s="47" t="s">
        <v>69</v>
      </c>
      <c r="F4" s="48" t="s">
        <v>2</v>
      </c>
      <c r="G4" s="82"/>
      <c r="H4" s="79" t="s">
        <v>70</v>
      </c>
      <c r="I4" s="80"/>
      <c r="J4" s="81"/>
      <c r="K4" s="82"/>
      <c r="L4" s="82"/>
      <c r="M4" s="82"/>
      <c r="N4" s="82"/>
      <c r="O4" s="84"/>
    </row>
    <row r="5" spans="2:15" x14ac:dyDescent="0.25">
      <c r="B5" s="85"/>
      <c r="C5" s="43" t="s">
        <v>73</v>
      </c>
      <c r="D5" s="44">
        <v>10</v>
      </c>
      <c r="E5" s="45">
        <v>18.899999999999999</v>
      </c>
      <c r="F5" s="46">
        <f>E5*D5</f>
        <v>189</v>
      </c>
      <c r="G5" s="82"/>
      <c r="H5" s="32" t="s">
        <v>71</v>
      </c>
      <c r="I5" s="72">
        <f>AVERAGE(D5:D17)</f>
        <v>11.846153846153847</v>
      </c>
      <c r="J5" s="73"/>
      <c r="K5" s="82"/>
      <c r="L5" s="82"/>
      <c r="M5" s="82"/>
      <c r="N5" s="82"/>
      <c r="O5" s="84"/>
    </row>
    <row r="6" spans="2:15" ht="15.75" thickBot="1" x14ac:dyDescent="0.3">
      <c r="B6" s="85"/>
      <c r="C6" s="31" t="s">
        <v>74</v>
      </c>
      <c r="D6" s="35">
        <v>5</v>
      </c>
      <c r="E6" s="37">
        <v>15.8</v>
      </c>
      <c r="F6" s="40">
        <f t="shared" ref="F6:F17" si="0">E6*D6</f>
        <v>79</v>
      </c>
      <c r="G6" s="82"/>
      <c r="H6" s="42" t="s">
        <v>72</v>
      </c>
      <c r="I6" s="74">
        <f>AVERAGE(F5:F17)</f>
        <v>176.3</v>
      </c>
      <c r="J6" s="75"/>
      <c r="K6" s="82"/>
      <c r="L6" s="82"/>
      <c r="M6" s="82"/>
      <c r="N6" s="82"/>
      <c r="O6" s="84"/>
    </row>
    <row r="7" spans="2:15" ht="15.75" thickBot="1" x14ac:dyDescent="0.3">
      <c r="B7" s="85"/>
      <c r="C7" s="31" t="s">
        <v>73</v>
      </c>
      <c r="D7" s="35">
        <v>5</v>
      </c>
      <c r="E7" s="37">
        <v>18.899999999999999</v>
      </c>
      <c r="F7" s="40">
        <f t="shared" si="0"/>
        <v>94.5</v>
      </c>
      <c r="G7" s="82"/>
      <c r="H7" s="82"/>
      <c r="I7" s="82"/>
      <c r="J7" s="82"/>
      <c r="K7" s="82"/>
      <c r="L7" s="82"/>
      <c r="M7" s="82"/>
      <c r="N7" s="82"/>
      <c r="O7" s="84"/>
    </row>
    <row r="8" spans="2:15" x14ac:dyDescent="0.25">
      <c r="B8" s="85"/>
      <c r="C8" s="31" t="s">
        <v>73</v>
      </c>
      <c r="D8" s="35">
        <v>10</v>
      </c>
      <c r="E8" s="37">
        <v>15.5</v>
      </c>
      <c r="F8" s="40">
        <f t="shared" si="0"/>
        <v>155</v>
      </c>
      <c r="G8" s="82"/>
      <c r="H8" s="76" t="s">
        <v>77</v>
      </c>
      <c r="I8" s="77"/>
      <c r="J8" s="78"/>
      <c r="K8" s="82"/>
      <c r="L8" s="82"/>
      <c r="M8" s="82"/>
      <c r="N8" s="82"/>
      <c r="O8" s="84"/>
    </row>
    <row r="9" spans="2:15" x14ac:dyDescent="0.25">
      <c r="B9" s="85"/>
      <c r="C9" s="31" t="s">
        <v>73</v>
      </c>
      <c r="D9" s="35">
        <v>2</v>
      </c>
      <c r="E9" s="37">
        <v>10.199999999999999</v>
      </c>
      <c r="F9" s="40">
        <f t="shared" si="0"/>
        <v>20.399999999999999</v>
      </c>
      <c r="G9" s="82"/>
      <c r="H9" s="32" t="s">
        <v>44</v>
      </c>
      <c r="I9" s="50" t="s">
        <v>76</v>
      </c>
      <c r="J9" s="55" t="s">
        <v>78</v>
      </c>
      <c r="K9" s="82"/>
      <c r="L9" s="82"/>
      <c r="M9" s="82"/>
      <c r="N9" s="82"/>
      <c r="O9" s="84"/>
    </row>
    <row r="10" spans="2:15" x14ac:dyDescent="0.25">
      <c r="B10" s="85"/>
      <c r="C10" s="31" t="s">
        <v>74</v>
      </c>
      <c r="D10" s="35">
        <v>10</v>
      </c>
      <c r="E10" s="37">
        <v>5.32</v>
      </c>
      <c r="F10" s="40">
        <f t="shared" si="0"/>
        <v>53.2</v>
      </c>
      <c r="G10" s="82"/>
      <c r="H10" s="51" t="s">
        <v>73</v>
      </c>
      <c r="I10" s="30">
        <f>COUNTIF($C$5:$C$17,H10)</f>
        <v>7</v>
      </c>
      <c r="J10" s="53">
        <f ca="1">SUMIF($C$5:$F$17,H10,$F$5:$F$17)</f>
        <v>896.4</v>
      </c>
      <c r="K10" s="82"/>
      <c r="L10" s="82"/>
      <c r="M10" s="82"/>
      <c r="N10" s="82"/>
      <c r="O10" s="84"/>
    </row>
    <row r="11" spans="2:15" x14ac:dyDescent="0.25">
      <c r="B11" s="85"/>
      <c r="C11" s="31" t="s">
        <v>75</v>
      </c>
      <c r="D11" s="35">
        <v>15</v>
      </c>
      <c r="E11" s="37">
        <v>23.9</v>
      </c>
      <c r="F11" s="40">
        <f t="shared" si="0"/>
        <v>358.5</v>
      </c>
      <c r="G11" s="82"/>
      <c r="H11" s="51" t="s">
        <v>74</v>
      </c>
      <c r="I11" s="30">
        <f>COUNTIF($C$5:$C$17,H11)</f>
        <v>4</v>
      </c>
      <c r="J11" s="53">
        <f ca="1">SUMIF($C$5:$F$17,H11,$F$5:$F$17)</f>
        <v>470</v>
      </c>
      <c r="K11" s="82"/>
      <c r="L11" s="82"/>
      <c r="M11" s="82"/>
      <c r="N11" s="82"/>
      <c r="O11" s="84"/>
    </row>
    <row r="12" spans="2:15" ht="15.75" thickBot="1" x14ac:dyDescent="0.3">
      <c r="B12" s="85"/>
      <c r="C12" s="31" t="s">
        <v>73</v>
      </c>
      <c r="D12" s="35">
        <v>25</v>
      </c>
      <c r="E12" s="37">
        <v>12.4</v>
      </c>
      <c r="F12" s="40">
        <f t="shared" si="0"/>
        <v>310</v>
      </c>
      <c r="G12" s="82"/>
      <c r="H12" s="52" t="s">
        <v>75</v>
      </c>
      <c r="I12" s="34">
        <f>COUNTIF($C$5:$C$17,H12)</f>
        <v>2</v>
      </c>
      <c r="J12" s="54">
        <f t="shared" ref="J12" ca="1" si="1">SUMIF($C$5:$F$17,H12,$F$5:$F$17)</f>
        <v>925.5</v>
      </c>
      <c r="K12" s="82"/>
      <c r="L12" s="82"/>
      <c r="M12" s="82"/>
      <c r="N12" s="82"/>
      <c r="O12" s="84"/>
    </row>
    <row r="13" spans="2:15" x14ac:dyDescent="0.25">
      <c r="B13" s="85"/>
      <c r="C13" s="31" t="s">
        <v>74</v>
      </c>
      <c r="D13" s="35">
        <v>30</v>
      </c>
      <c r="E13" s="37">
        <v>10</v>
      </c>
      <c r="F13" s="40">
        <f t="shared" si="0"/>
        <v>300</v>
      </c>
      <c r="G13" s="82"/>
      <c r="H13" s="82"/>
      <c r="I13" s="82"/>
      <c r="J13" s="82"/>
      <c r="K13" s="82"/>
      <c r="L13" s="82"/>
      <c r="M13" s="82"/>
      <c r="N13" s="82"/>
      <c r="O13" s="84"/>
    </row>
    <row r="14" spans="2:15" x14ac:dyDescent="0.25">
      <c r="B14" s="85"/>
      <c r="C14" s="31" t="s">
        <v>75</v>
      </c>
      <c r="D14" s="35">
        <v>30</v>
      </c>
      <c r="E14" s="37">
        <v>18.899999999999999</v>
      </c>
      <c r="F14" s="40">
        <f t="shared" si="0"/>
        <v>567</v>
      </c>
      <c r="G14" s="82"/>
      <c r="H14" s="82"/>
      <c r="I14" s="82"/>
      <c r="J14" s="82"/>
      <c r="K14" s="82"/>
      <c r="L14" s="82"/>
      <c r="M14" s="82"/>
      <c r="N14" s="82"/>
      <c r="O14" s="84"/>
    </row>
    <row r="15" spans="2:15" x14ac:dyDescent="0.25">
      <c r="B15" s="85"/>
      <c r="C15" s="31" t="s">
        <v>74</v>
      </c>
      <c r="D15" s="35">
        <v>2</v>
      </c>
      <c r="E15" s="37">
        <v>18.899999999999999</v>
      </c>
      <c r="F15" s="40">
        <f t="shared" si="0"/>
        <v>37.799999999999997</v>
      </c>
      <c r="G15" s="82"/>
      <c r="H15" s="82"/>
      <c r="I15" s="82"/>
      <c r="J15" s="82"/>
      <c r="K15" s="82"/>
      <c r="L15" s="82"/>
      <c r="M15" s="82"/>
      <c r="N15" s="82"/>
      <c r="O15" s="84"/>
    </row>
    <row r="16" spans="2:15" x14ac:dyDescent="0.25">
      <c r="B16" s="85"/>
      <c r="C16" s="31" t="s">
        <v>73</v>
      </c>
      <c r="D16" s="35">
        <v>5</v>
      </c>
      <c r="E16" s="37">
        <v>15.5</v>
      </c>
      <c r="F16" s="40">
        <f t="shared" si="0"/>
        <v>77.5</v>
      </c>
      <c r="G16" s="82"/>
      <c r="H16" s="82"/>
      <c r="I16" s="82"/>
      <c r="J16" s="82"/>
      <c r="K16" s="82"/>
      <c r="L16" s="82"/>
      <c r="M16" s="82"/>
      <c r="N16" s="82"/>
      <c r="O16" s="84"/>
    </row>
    <row r="17" spans="2:15" ht="15.75" thickBot="1" x14ac:dyDescent="0.3">
      <c r="B17" s="85"/>
      <c r="C17" s="33" t="s">
        <v>73</v>
      </c>
      <c r="D17" s="36">
        <v>5</v>
      </c>
      <c r="E17" s="38">
        <v>10</v>
      </c>
      <c r="F17" s="41">
        <f t="shared" si="0"/>
        <v>50</v>
      </c>
      <c r="G17" s="82"/>
      <c r="H17" s="82"/>
      <c r="I17" s="82"/>
      <c r="J17" s="82"/>
      <c r="K17" s="82"/>
      <c r="L17" s="82"/>
      <c r="M17" s="82"/>
      <c r="N17" s="82"/>
      <c r="O17" s="84"/>
    </row>
    <row r="18" spans="2:15" ht="15.75" thickBot="1" x14ac:dyDescent="0.3">
      <c r="B18" s="85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4"/>
    </row>
    <row r="19" spans="2:15" ht="15.75" thickBot="1" x14ac:dyDescent="0.3">
      <c r="B19" s="85"/>
      <c r="C19" s="82"/>
      <c r="D19" s="82"/>
      <c r="E19" s="39" t="s">
        <v>2</v>
      </c>
      <c r="F19" s="49">
        <f>SUM(F5:F17)</f>
        <v>2291.9</v>
      </c>
      <c r="G19" s="82"/>
      <c r="H19" s="82"/>
      <c r="I19" s="82"/>
      <c r="J19" s="82"/>
      <c r="K19" s="82"/>
      <c r="L19" s="82"/>
      <c r="M19" s="82"/>
      <c r="N19" s="82"/>
      <c r="O19" s="84"/>
    </row>
    <row r="20" spans="2:15" x14ac:dyDescent="0.25">
      <c r="B20" s="85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4"/>
    </row>
    <row r="21" spans="2:15" x14ac:dyDescent="0.25">
      <c r="B21" s="85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4"/>
    </row>
    <row r="22" spans="2:15" x14ac:dyDescent="0.25">
      <c r="B22" s="85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4"/>
    </row>
    <row r="23" spans="2:15" x14ac:dyDescent="0.25">
      <c r="B23" s="85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4"/>
    </row>
    <row r="24" spans="2:15" x14ac:dyDescent="0.25">
      <c r="B24" s="85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4"/>
    </row>
    <row r="25" spans="2:15" x14ac:dyDescent="0.25">
      <c r="B25" s="85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4"/>
    </row>
    <row r="26" spans="2:15" ht="15.75" thickBot="1" x14ac:dyDescent="0.3"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8"/>
    </row>
  </sheetData>
  <mergeCells count="5">
    <mergeCell ref="B2:O2"/>
    <mergeCell ref="I5:J5"/>
    <mergeCell ref="I6:J6"/>
    <mergeCell ref="H8:J8"/>
    <mergeCell ref="H4:J4"/>
  </mergeCells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SE parte1</vt:lpstr>
      <vt:lpstr>SE parte2</vt:lpstr>
      <vt:lpstr>SE parte3</vt:lpstr>
      <vt:lpstr>SE parte4</vt:lpstr>
      <vt:lpstr>SE parte5</vt:lpstr>
      <vt:lpstr>SE parte6</vt:lpstr>
      <vt:lpstr>SE parte7</vt:lpstr>
      <vt:lpstr>SE parte5 -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Carvalho</dc:creator>
  <cp:lastModifiedBy>Julio Carvalho</cp:lastModifiedBy>
  <cp:lastPrinted>2023-06-25T20:20:15Z</cp:lastPrinted>
  <dcterms:created xsi:type="dcterms:W3CDTF">2023-06-22T21:12:42Z</dcterms:created>
  <dcterms:modified xsi:type="dcterms:W3CDTF">2023-06-25T20:30:47Z</dcterms:modified>
</cp:coreProperties>
</file>