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940" windowHeight="13050" tabRatio="600" firstSheet="0" activeTab="2" autoFilterDateGrouping="1"/>
  </bookViews>
  <sheets>
    <sheet xmlns:r="http://schemas.openxmlformats.org/officeDocument/2006/relationships" name="ATZ" sheetId="1" state="visible" r:id="rId1"/>
    <sheet xmlns:r="http://schemas.openxmlformats.org/officeDocument/2006/relationships" name="FIIs" sheetId="2" state="visible" r:id="rId2"/>
    <sheet xmlns:r="http://schemas.openxmlformats.org/officeDocument/2006/relationships" name="Composiçã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&quot;-&quot;??_-;_-@_-"/>
    <numFmt numFmtId="165" formatCode="_-&quot;R$&quot;\ * #,##0.00_-;\-&quot;R$&quot;\ * #,##0.00_-;_-&quot;R$&quot;\ * &quot;-&quot;??_-;_-@_-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0"/>
    </font>
    <font>
      <name val="Calibri"/>
      <family val="2"/>
      <color rgb="FFC0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b val="1"/>
      <color theme="1"/>
      <sz val="11"/>
      <scheme val="minor"/>
    </font>
    <font>
      <name val="Arial Black"/>
      <family val="2"/>
      <b val="1"/>
      <color theme="1"/>
      <sz val="36"/>
    </font>
    <font>
      <name val="Arial"/>
      <family val="2"/>
      <b val="1"/>
      <color theme="1"/>
      <sz val="11"/>
    </font>
    <font>
      <name val="Arial"/>
      <family val="2"/>
      <b val="1"/>
      <color theme="1"/>
      <sz val="9"/>
    </font>
    <font>
      <name val="Calibri"/>
      <family val="2"/>
      <color theme="1"/>
      <sz val="14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7030A0"/>
      <sz val="12"/>
      <scheme val="minor"/>
    </font>
    <font>
      <name val="Arial Black"/>
      <family val="2"/>
      <b val="1"/>
      <color theme="1"/>
      <sz val="11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3">
    <xf numFmtId="0" fontId="0" fillId="0" borderId="0" pivotButton="0" quotePrefix="0" xfId="0"/>
    <xf numFmtId="49" fontId="0" fillId="0" borderId="1" pivotButton="0" quotePrefix="0" xfId="0"/>
    <xf numFmtId="0" fontId="4" fillId="5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2" fontId="0" fillId="0" borderId="0" pivotButton="0" quotePrefix="0" xfId="0"/>
    <xf numFmtId="0" fontId="12" fillId="5" borderId="1" applyAlignment="1" pivotButton="0" quotePrefix="0" xfId="0">
      <alignment horizontal="center" vertical="center"/>
    </xf>
    <xf numFmtId="0" fontId="14" fillId="10" borderId="0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/>
    </xf>
    <xf numFmtId="2" fontId="5" fillId="3" borderId="1" applyAlignment="1" pivotButton="0" quotePrefix="0" xfId="0">
      <alignment horizontal="center" vertical="center"/>
    </xf>
    <xf numFmtId="2" fontId="5" fillId="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4" fontId="0" fillId="5" borderId="1" pivotButton="0" quotePrefix="0" xfId="0"/>
    <xf numFmtId="164" fontId="3" fillId="5" borderId="1" pivotButton="0" quotePrefix="0" xfId="0"/>
    <xf numFmtId="164" fontId="0" fillId="5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0" fillId="8" borderId="1" pivotButton="0" quotePrefix="0" xfId="0"/>
    <xf numFmtId="2" fontId="5" fillId="11" borderId="1" applyAlignment="1" pivotButton="0" quotePrefix="0" xfId="0">
      <alignment horizontal="center" vertical="center"/>
    </xf>
    <xf numFmtId="2" fontId="0" fillId="11" borderId="1" applyAlignment="1" pivotButton="0" quotePrefix="0" xfId="0">
      <alignment horizontal="center" vertical="center"/>
    </xf>
    <xf numFmtId="0" fontId="0" fillId="11" borderId="1" pivotButton="0" quotePrefix="0" xfId="0"/>
    <xf numFmtId="164" fontId="15" fillId="0" borderId="0" applyAlignment="1" pivotButton="0" quotePrefix="0" xfId="0">
      <alignment horizontal="center" vertical="center"/>
    </xf>
    <xf numFmtId="0" fontId="14" fillId="12" borderId="0" applyAlignment="1" pivotButton="0" quotePrefix="0" xfId="0">
      <alignment horizontal="center" vertical="center"/>
    </xf>
    <xf numFmtId="2" fontId="5" fillId="13" borderId="1" applyAlignment="1" pivotButton="0" quotePrefix="0" xfId="0">
      <alignment horizontal="center" vertical="center"/>
    </xf>
    <xf numFmtId="2" fontId="5" fillId="7" borderId="1" applyAlignment="1" pivotButton="0" quotePrefix="0" xfId="0">
      <alignment horizontal="center" vertical="center"/>
    </xf>
    <xf numFmtId="2" fontId="5" fillId="14" borderId="1" applyAlignment="1" pivotButton="0" quotePrefix="0" xfId="0">
      <alignment horizontal="center" vertical="center"/>
    </xf>
    <xf numFmtId="2" fontId="5" fillId="15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0" fillId="0" borderId="1" pivotButton="0" quotePrefix="0" xfId="0"/>
    <xf numFmtId="2" fontId="0" fillId="5" borderId="1" pivotButton="0" quotePrefix="0" xfId="0"/>
    <xf numFmtId="0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164" fontId="0" fillId="0" borderId="0" pivotButton="0" quotePrefix="0" xfId="1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/>
    </xf>
    <xf numFmtId="165" fontId="1" fillId="0" borderId="0" pivotButton="0" quotePrefix="0" xfId="1"/>
    <xf numFmtId="0" fontId="13" fillId="2" borderId="0" applyAlignment="1" pivotButton="0" quotePrefix="0" xfId="0">
      <alignment horizontal="center" vertical="center" wrapText="1"/>
    </xf>
    <xf numFmtId="0" fontId="0" fillId="0" borderId="0" pivotButton="0" quotePrefix="0" xfId="0"/>
    <xf numFmtId="164" fontId="13" fillId="2" borderId="0" applyAlignment="1" pivotButton="0" quotePrefix="0" xfId="0">
      <alignment horizontal="center" vertical="center" wrapText="1"/>
    </xf>
    <xf numFmtId="164" fontId="0" fillId="0" borderId="0" pivotButton="0" quotePrefix="0" xfId="0"/>
    <xf numFmtId="49" fontId="13" fillId="2" borderId="0" applyAlignment="1" pivotButton="0" quotePrefix="0" xfId="0">
      <alignment horizontal="center" vertical="center" wrapText="1"/>
    </xf>
    <xf numFmtId="49" fontId="0" fillId="0" borderId="0" pivotButton="0" quotePrefix="0" xfId="0"/>
    <xf numFmtId="164" fontId="13" fillId="2" borderId="0" applyAlignment="1" pivotButton="0" quotePrefix="0" xfId="1">
      <alignment horizontal="center" vertical="center" wrapText="1"/>
    </xf>
    <xf numFmtId="164" fontId="0" fillId="0" borderId="0" pivotButton="0" quotePrefix="0" xfId="1"/>
    <xf numFmtId="165" fontId="1" fillId="0" borderId="0" pivotButton="0" quotePrefix="0" xfId="1"/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49" fontId="2" fillId="2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0" fillId="0" borderId="4" pivotButton="0" quotePrefix="0" xfId="0"/>
    <xf numFmtId="164" fontId="0" fillId="0" borderId="6" applyAlignment="1" pivotButton="0" quotePrefix="0" xfId="0">
      <alignment horizontal="center"/>
    </xf>
    <xf numFmtId="0" fontId="11" fillId="9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" pivotButton="0" quotePrefix="0" xfId="0"/>
    <xf numFmtId="164" fontId="9" fillId="7" borderId="1" applyAlignment="1" pivotButton="0" quotePrefix="0" xfId="0">
      <alignment horizontal="center" vertical="center" wrapText="1"/>
    </xf>
    <xf numFmtId="0" fontId="0" fillId="0" borderId="3" pivotButton="0" quotePrefix="0" xfId="0"/>
    <xf numFmtId="9" fontId="0" fillId="0" borderId="1" applyAlignment="1" pivotButton="0" quotePrefix="0" xfId="2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/>
    </xf>
    <xf numFmtId="0" fontId="0" fillId="0" borderId="7" pivotButton="0" quotePrefix="0" xfId="0"/>
    <xf numFmtId="0" fontId="6" fillId="5" borderId="0" applyAlignment="1" pivotButton="0" quotePrefix="0" xfId="0">
      <alignment horizontal="center"/>
    </xf>
    <xf numFmtId="164" fontId="2" fillId="2" borderId="0" applyAlignment="1" pivotButton="0" quotePrefix="0" xfId="1">
      <alignment horizontal="center" vertical="center" wrapText="1"/>
    </xf>
    <xf numFmtId="164" fontId="0" fillId="0" borderId="0" applyAlignment="1" pivotButton="0" quotePrefix="0" xfId="0">
      <alignment horizontal="center" vertical="center"/>
    </xf>
    <xf numFmtId="164" fontId="3" fillId="5" borderId="1" applyAlignment="1" pivotButton="0" quotePrefix="0" xfId="0">
      <alignment horizontal="center" vertical="center"/>
    </xf>
    <xf numFmtId="165" fontId="1" fillId="0" borderId="0" pivotButton="0" quotePrefix="0" xfId="1"/>
    <xf numFmtId="2" fontId="3" fillId="5" borderId="1" applyAlignment="1" pivotButton="0" quotePrefix="0" xfId="0">
      <alignment horizontal="center" vertical="center"/>
    </xf>
  </cellXfs>
  <cellStyles count="3">
    <cellStyle name="Normal" xfId="0" builtinId="0"/>
    <cellStyle name="Moeda" xfId="1" builtinId="4"/>
    <cellStyle name="Porcentagem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pt-BR">
                <a:solidFill>
                  <a:schemeClr val="bg1"/>
                </a:solidFill>
              </a:rPr>
              <a:t>Quantidade</a:t>
            </a:r>
            <a:r>
              <a:rPr lang="pt-BR" baseline="0">
                <a:solidFill>
                  <a:schemeClr val="bg1"/>
                </a:solidFill>
              </a:rPr>
              <a:t xml:space="preserve"> por Preço</a:t>
            </a:r>
            <a:endParaRPr lang="pt-BR">
              <a:solidFill>
                <a:schemeClr val="bg1"/>
              </a:solidFill>
            </a:endParaRP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gradFill xmlns:a="http://schemas.openxmlformats.org/drawingml/2006/main"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gradFill xmlns:a="http://schemas.openxmlformats.org/drawingml/2006/main"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5"/>
            <bubble3D val="0"/>
            <spPr>
              <a:gradFill xmlns:a="http://schemas.openxmlformats.org/drawingml/2006/main"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6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1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1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7"/>
            <bubble3D val="0"/>
            <spPr>
              <a:gradFill xmlns:a="http://schemas.openxmlformats.org/drawingml/2006/main" rotWithShape="1">
                <a:gsLst>
                  <a:gs pos="0">
                    <a:schemeClr val="accent2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2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2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0"/>
            <showCatName val="1"/>
            <showSerName val="0"/>
            <showPercent val="1"/>
            <showBubbleSize val="0"/>
            <showLeaderLines val="0"/>
          </dLbls>
          <cat>
            <strRef>
              <f>ATZ!$B$3:$B$10</f>
              <strCache>
                <ptCount val="8"/>
                <pt idx="0">
                  <v>BBAS3</v>
                </pt>
                <pt idx="1">
                  <v>GOAU4</v>
                </pt>
                <pt idx="2">
                  <v>KLBN4</v>
                </pt>
                <pt idx="3">
                  <v>ITSA4</v>
                </pt>
                <pt idx="4">
                  <v>CMIG4</v>
                </pt>
                <pt idx="5">
                  <v>SAPR4</v>
                </pt>
                <pt idx="6">
                  <v>TAEE4</v>
                </pt>
                <pt idx="7">
                  <v>SANB4</v>
                </pt>
              </strCache>
            </strRef>
          </cat>
          <val>
            <numRef>
              <f>ATZ!$F$3:$F$10</f>
              <numCache>
                <formatCode>0.00</formatCode>
                <ptCount val="8"/>
                <pt idx="0">
                  <v>54.3</v>
                </pt>
                <pt idx="1">
                  <v>62.76000000000001</v>
                </pt>
                <pt idx="2">
                  <v>93.38</v>
                </pt>
                <pt idx="3">
                  <v>48.45</v>
                </pt>
                <pt idx="4">
                  <v>30.27</v>
                </pt>
                <pt idx="5">
                  <v>27.75</v>
                </pt>
                <pt idx="6">
                  <v>80.43000000000001</v>
                </pt>
                <pt idx="7">
                  <v>58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gradFill xmlns:a="http://schemas.openxmlformats.org/drawingml/2006/main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xmlns:a="http://schemas.openxmlformats.org/drawingml/2006/main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baseline="0">
                <a:solidFill>
                  <a:schemeClr val="tx1"/>
                </a:solidFill>
              </a:rPr>
              <a:t>Quantidade por Setores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ATZ!$P$3:$P$8</f>
              <strCache>
                <ptCount val="6"/>
                <pt idx="0">
                  <v>Papel e Celulose</v>
                </pt>
                <pt idx="1">
                  <v>Bancos</v>
                </pt>
                <pt idx="2">
                  <v>Energia Geração/distribuição</v>
                </pt>
                <pt idx="3">
                  <v>Energia Transmissão</v>
                </pt>
                <pt idx="4">
                  <v>Saneamento Básico</v>
                </pt>
                <pt idx="5">
                  <v>Metalúrgica</v>
                </pt>
              </strCache>
            </strRef>
          </cat>
          <val>
            <numRef>
              <f>ATZ!$Q$3:$Q$8</f>
              <numCache>
                <formatCode>General</formatCode>
                <ptCount val="6"/>
                <pt idx="0">
                  <v>23</v>
                </pt>
                <pt idx="1">
                  <v>11</v>
                </pt>
                <pt idx="2">
                  <v>3</v>
                </pt>
                <pt idx="3">
                  <v>7</v>
                </pt>
                <pt idx="4">
                  <v>5</v>
                </pt>
                <pt idx="5">
                  <v>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por Preço</a:t>
            </a:r>
          </a:p>
        </rich>
      </tx>
      <layout>
        <manualLayout>
          <xMode val="edge"/>
          <yMode val="edge"/>
          <wMode val="factor"/>
          <hMode val="factor"/>
          <x val="0.2803541119860017"/>
          <y val="0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gradFill xmlns:a="http://schemas.openxmlformats.org/drawingml/2006/main"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gradFill xmlns:a="http://schemas.openxmlformats.org/drawingml/2006/main"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5"/>
            <bubble3D val="0"/>
            <spPr>
              <a:gradFill xmlns:a="http://schemas.openxmlformats.org/drawingml/2006/main"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6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1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1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0"/>
            <showCatName val="1"/>
            <showSerName val="0"/>
            <showPercent val="1"/>
            <showBubbleSize val="0"/>
            <showLeaderLines val="0"/>
          </dLbls>
          <cat>
            <strRef>
              <f>FIIs!$A$3:$A$9</f>
              <strCache>
                <ptCount val="7"/>
                <pt idx="0">
                  <v>APTO11</v>
                </pt>
                <pt idx="1">
                  <v>BTLG11</v>
                </pt>
                <pt idx="2">
                  <v>CPTS11</v>
                </pt>
                <pt idx="3">
                  <v>GARE11</v>
                </pt>
                <pt idx="4">
                  <v>VGIR11</v>
                </pt>
                <pt idx="5">
                  <v>VIUR11</v>
                </pt>
                <pt idx="6">
                  <v>XPSF11</v>
                </pt>
              </strCache>
            </strRef>
          </cat>
          <val>
            <numRef>
              <f>FIIs!$E$3:$E$9</f>
              <numCache>
                <formatCode>_-[$R$-416]\ * #,##0.00_-;\-[$R$-416]\ * #,##0.00_-;_-[$R$-416]\ * "-"??_-;_-@_-</formatCode>
                <ptCount val="7"/>
                <pt idx="0">
                  <v>76.16</v>
                </pt>
                <pt idx="1">
                  <v>100.75</v>
                </pt>
                <pt idx="2">
                  <v>92.51000000000001</v>
                </pt>
                <pt idx="3">
                  <v>181</v>
                </pt>
                <pt idx="4">
                  <v>98.69999999999999</v>
                </pt>
                <pt idx="5">
                  <v>25.72</v>
                </pt>
                <pt idx="6">
                  <v>40.05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l"/>
      <legendEntry>
        <idx val="2"/>
        <delete val="1"/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gradFill xmlns:a="http://schemas.openxmlformats.org/drawingml/2006/main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xmlns:a="http://schemas.openxmlformats.org/drawingml/2006/main">
      <a:noFill/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tx1"/>
                </a:solidFill>
              </a:rPr>
              <a:t>Quantidade por Segmento</a:t>
            </a:r>
          </a:p>
        </rich>
      </tx>
      <layout>
        <manualLayout>
          <xMode val="edge"/>
          <yMode val="edge"/>
          <wMode val="factor"/>
          <hMode val="factor"/>
          <x val="0.2331845238095238"/>
          <y val="0.0186480140843898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4003416760404949"/>
          <y val="0.2207552886208448"/>
          <w val="0.3152887139107611"/>
          <h val="0.658504938297588"/>
        </manualLayout>
      </layout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FIIs!$P$3:$P$6</f>
              <strCache>
                <ptCount val="4"/>
                <pt idx="0">
                  <v>Tijolo</v>
                </pt>
                <pt idx="1">
                  <v>Papel</v>
                </pt>
                <pt idx="2">
                  <v>Híbrido</v>
                </pt>
                <pt idx="3">
                  <v>FOF</v>
                </pt>
              </strCache>
            </strRef>
          </cat>
          <val>
            <numRef>
              <f>FIIs!$Q$3:$Q$6</f>
              <numCache>
                <formatCode>General</formatCode>
                <ptCount val="4"/>
                <pt idx="0">
                  <v>33</v>
                </pt>
                <pt idx="1">
                  <v>10</v>
                </pt>
                <pt idx="2">
                  <v>11</v>
                </pt>
                <pt idx="3">
                  <v>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Compisão</a:t>
            </a:r>
            <a:r>
              <a:rPr lang="pt-BR" baseline="0"/>
              <a:t xml:space="preserve"> da Estratégia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gradFill xmlns:a="http://schemas.openxmlformats.org/drawingml/2006/main"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gradFill xmlns:a="http://schemas.openxmlformats.org/drawingml/2006/main"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Composição!$A$7:$A$11</f>
              <strCache>
                <ptCount val="5"/>
                <pt idx="0">
                  <v>Ações</v>
                </pt>
                <pt idx="1">
                  <v>Renda Fixa Selic/CDI</v>
                </pt>
                <pt idx="2">
                  <v>Renda Fixa IPCA + 6,17%</v>
                </pt>
                <pt idx="3">
                  <v xml:space="preserve">FIIs (Fundos Imobiliários) </v>
                </pt>
                <pt idx="4">
                  <v>BTC</v>
                </pt>
              </strCache>
            </strRef>
          </cat>
          <val>
            <numRef>
              <f>Composição!$B$7:$B$11</f>
              <numCache>
                <formatCode>0%</formatCode>
                <ptCount val="5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0.4</v>
                </pt>
                <pt idx="4">
                  <v>0.2</v>
                </pt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gradFill xmlns:a="http://schemas.openxmlformats.org/drawingml/2006/main"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gradFill xmlns:a="http://schemas.openxmlformats.org/drawingml/2006/main"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cat>
            <strRef>
              <f>Composição!$A$7:$A$11</f>
              <strCache>
                <ptCount val="5"/>
                <pt idx="0">
                  <v>Ações</v>
                </pt>
                <pt idx="1">
                  <v>Renda Fixa Selic/CDI</v>
                </pt>
                <pt idx="2">
                  <v>Renda Fixa IPCA + 6,17%</v>
                </pt>
                <pt idx="3">
                  <v xml:space="preserve">FIIs (Fundos Imobiliários) </v>
                </pt>
                <pt idx="4">
                  <v>BTC</v>
                </pt>
              </strCache>
            </strRef>
          </cat>
          <val>
            <numRef>
              <f>Composição!$C$7:$C$11</f>
              <numCache>
                <formatCode>General</formatCode>
                <ptCount val="5"/>
                <pt idx="0">
                  <formatCode>_-[$R$-416]\ * #,##0.00_-;\-[$R$-416]\ * #,##0.00_-;_-[$R$-416]\ * "-"??_-;_-@_-</formatCode>
                  <v>129</v>
                </pt>
              </numCache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gradFill xmlns:a="http://schemas.openxmlformats.org/drawingml/2006/main"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gradFill xmlns:a="http://schemas.openxmlformats.org/drawingml/2006/main"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cat>
            <strRef>
              <f>Composição!$A$7:$A$11</f>
              <strCache>
                <ptCount val="5"/>
                <pt idx="0">
                  <v>Ações</v>
                </pt>
                <pt idx="1">
                  <v>Renda Fixa Selic/CDI</v>
                </pt>
                <pt idx="2">
                  <v>Renda Fixa IPCA + 6,17%</v>
                </pt>
                <pt idx="3">
                  <v xml:space="preserve">FIIs (Fundos Imobiliários) </v>
                </pt>
                <pt idx="4">
                  <v>BTC</v>
                </pt>
              </strCache>
            </strRef>
          </cat>
          <val>
            <numRef>
              <f>Composição!$D$7:$D$11</f>
              <numCache>
                <formatCode>_-[$R$-416]\ * #,##0.00_-;\-[$R$-416]\ * #,##0.00_-;_-[$R$-416]\ * "-"??_-;_-@_-</formatCode>
                <ptCount val="5"/>
                <pt idx="0">
                  <v>51.6</v>
                </pt>
                <pt idx="1">
                  <v>0</v>
                </pt>
                <pt idx="2">
                  <v>0</v>
                </pt>
                <pt idx="3">
                  <v>51.6</v>
                </pt>
                <pt idx="4">
                  <v>25.8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l"/>
      <legendEntry>
        <idx val="4"/>
        <delete val="1"/>
      </legendEntry>
      <layout>
        <manualLayout>
          <xMode val="edge"/>
          <yMode val="edge"/>
          <wMode val="factor"/>
          <hMode val="factor"/>
          <x val="0.01596806721843813"/>
          <y val="0.1834998927020915"/>
          <w val="0.3383819947259276"/>
          <h val="0.647800723022829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gradFill xmlns:a="http://schemas.openxmlformats.org/drawingml/2006/main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xmlns:a="http://schemas.openxmlformats.org/drawingml/2006/main"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twoCellAnchor>
    <from>
      <col>7</col>
      <colOff>1047749</colOff>
      <row>0</row>
      <rowOff>0</rowOff>
    </from>
    <to>
      <col>14</col>
      <colOff>171450</colOff>
      <row>11</row>
      <rowOff>147639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8</col>
      <colOff>9525</colOff>
      <row>11</row>
      <rowOff>190500</rowOff>
    </from>
    <to>
      <col>14</col>
      <colOff>200025</colOff>
      <row>25</row>
      <rowOff>19050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</colOff>
      <row>0</row>
      <rowOff>14287</rowOff>
    </from>
    <to>
      <col>13</col>
      <colOff>600075</colOff>
      <row>13</row>
      <rowOff>90487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0</colOff>
      <row>13</row>
      <rowOff>80962</rowOff>
    </from>
    <to>
      <col>14</col>
      <colOff>0</colOff>
      <row>24</row>
      <rowOff>28575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4</col>
      <colOff>1</colOff>
      <row>1</row>
      <rowOff>0</rowOff>
    </from>
    <to>
      <col>11</col>
      <colOff>504825</colOff>
      <row>2</row>
      <rowOff>2647950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topLeftCell="B1" workbookViewId="0">
      <selection activeCell="H10" sqref="H10"/>
    </sheetView>
  </sheetViews>
  <sheetFormatPr baseColWidth="8" defaultRowHeight="15"/>
  <cols>
    <col hidden="1" width="5.140625" customWidth="1" style="41" min="1" max="1"/>
    <col width="15.85546875" customWidth="1" style="45" min="2" max="2"/>
    <col width="13.7109375" customWidth="1" style="43" min="3" max="3"/>
    <col width="14.5703125" customWidth="1" style="41" min="4" max="4"/>
    <col width="17.85546875" customWidth="1" style="71" min="5" max="5"/>
    <col width="17.85546875" customWidth="1" style="43" min="6" max="6"/>
    <col width="16.42578125" customWidth="1" style="41" min="7" max="7"/>
    <col width="15.7109375" customWidth="1" style="47" min="8" max="8"/>
    <col width="18.5703125" customWidth="1" style="49" min="16" max="16"/>
    <col width="16.85546875" customWidth="1" style="41" min="17" max="17"/>
  </cols>
  <sheetData>
    <row r="1" ht="30" customHeight="1" s="41">
      <c r="A1" s="44" t="inlineStr">
        <is>
          <t>Cod</t>
        </is>
      </c>
      <c r="B1" s="44" t="inlineStr">
        <is>
          <t>Minhas Ações</t>
        </is>
      </c>
      <c r="C1" s="42" t="inlineStr">
        <is>
          <t>Preço na compra</t>
        </is>
      </c>
      <c r="D1" s="40" t="inlineStr">
        <is>
          <t>Quantidade atual</t>
        </is>
      </c>
      <c r="E1" s="40" t="inlineStr">
        <is>
          <t>Diferença</t>
        </is>
      </c>
      <c r="F1" s="42" t="inlineStr">
        <is>
          <t>Total Atual</t>
        </is>
      </c>
      <c r="G1" s="40" t="inlineStr">
        <is>
          <t>Ação</t>
        </is>
      </c>
      <c r="H1" s="46" t="inlineStr">
        <is>
          <t>Preço atualizado</t>
        </is>
      </c>
      <c r="P1" s="44" t="inlineStr">
        <is>
          <t>Segmento por setor</t>
        </is>
      </c>
      <c r="Q1" s="40" t="inlineStr">
        <is>
          <t>Quantidade</t>
        </is>
      </c>
    </row>
    <row r="2"/>
    <row r="3" ht="15.75" customHeight="1" s="41">
      <c r="A3" s="8" t="n">
        <v>1</v>
      </c>
      <c r="B3" s="23" t="inlineStr">
        <is>
          <t>BBAS3</t>
        </is>
      </c>
      <c r="C3" s="13" t="n">
        <v>20.72</v>
      </c>
      <c r="D3" s="7" t="n">
        <v>2</v>
      </c>
      <c r="E3" s="13">
        <f>H3-C3</f>
        <v/>
      </c>
      <c r="F3" s="29">
        <f>ATZ!H3*ATZ!D3</f>
        <v/>
      </c>
      <c r="G3" s="23" t="inlineStr">
        <is>
          <t>BBAS3</t>
        </is>
      </c>
      <c r="H3" s="14" t="n">
        <v>26.08</v>
      </c>
      <c r="I3" s="6" t="n"/>
      <c r="P3" s="27" t="inlineStr">
        <is>
          <t>Papel e Celulose</t>
        </is>
      </c>
      <c r="Q3" s="28" t="n">
        <v>23</v>
      </c>
    </row>
    <row r="4" ht="15.75" customHeight="1" s="41">
      <c r="A4" s="8" t="n">
        <v>2</v>
      </c>
      <c r="B4" s="25" t="inlineStr">
        <is>
          <t>GOAU4</t>
        </is>
      </c>
      <c r="C4" s="13" t="n">
        <v>10.64</v>
      </c>
      <c r="D4" s="7" t="n">
        <v>6</v>
      </c>
      <c r="E4" s="13">
        <f>H4-C4</f>
        <v/>
      </c>
      <c r="F4" s="29">
        <f>ATZ!H4*ATZ!D4</f>
        <v/>
      </c>
      <c r="G4" s="25" t="inlineStr">
        <is>
          <t>GOAU4</t>
        </is>
      </c>
      <c r="H4" s="14" t="n">
        <v>9.98</v>
      </c>
      <c r="I4" s="6" t="n"/>
      <c r="P4" s="27" t="inlineStr">
        <is>
          <t>Bancos</t>
        </is>
      </c>
      <c r="Q4" s="28" t="n">
        <v>11</v>
      </c>
    </row>
    <row r="5" ht="15.75" customHeight="1" s="41">
      <c r="A5" s="8" t="n">
        <v>3</v>
      </c>
      <c r="B5" s="24" t="inlineStr">
        <is>
          <t>KLBN4</t>
        </is>
      </c>
      <c r="C5" s="13" t="n">
        <v>4.32</v>
      </c>
      <c r="D5" s="7" t="n">
        <v>23</v>
      </c>
      <c r="E5" s="13">
        <f>H5-C5</f>
        <v/>
      </c>
      <c r="F5" s="29">
        <f>ATZ!H5*ATZ!D5</f>
        <v/>
      </c>
      <c r="G5" s="24" t="inlineStr">
        <is>
          <t>KLBN4</t>
        </is>
      </c>
      <c r="H5" s="14" t="n">
        <v>4.07</v>
      </c>
      <c r="I5" s="6" t="n"/>
      <c r="P5" s="27" t="inlineStr">
        <is>
          <t>Energia Geração/distribuição</t>
        </is>
      </c>
      <c r="Q5" s="28" t="n">
        <v>3</v>
      </c>
    </row>
    <row r="6" ht="15.75" customHeight="1" s="41">
      <c r="A6" s="8" t="n">
        <v>4</v>
      </c>
      <c r="B6" s="23" t="inlineStr">
        <is>
          <t>ITSA4</t>
        </is>
      </c>
      <c r="C6" s="13" t="n">
        <v>9.85</v>
      </c>
      <c r="D6" s="7" t="n">
        <v>5</v>
      </c>
      <c r="E6" s="13">
        <f>H6-C6</f>
        <v/>
      </c>
      <c r="F6" s="29">
        <f>ATZ!H6*ATZ!D6</f>
        <v/>
      </c>
      <c r="G6" s="23" t="inlineStr">
        <is>
          <t>ITSA4</t>
        </is>
      </c>
      <c r="H6" s="14" t="n">
        <v>9.710000000000001</v>
      </c>
      <c r="I6" s="6" t="n"/>
      <c r="P6" s="27" t="inlineStr">
        <is>
          <t>Energia Transmissão</t>
        </is>
      </c>
      <c r="Q6" s="28" t="n">
        <v>7</v>
      </c>
    </row>
    <row r="7" ht="15.75" customHeight="1" s="41">
      <c r="A7" s="8" t="n">
        <v>5</v>
      </c>
      <c r="B7" s="11" t="inlineStr">
        <is>
          <t>CMIG4</t>
        </is>
      </c>
      <c r="C7" s="13" t="n">
        <v>10.5</v>
      </c>
      <c r="D7" s="7" t="n">
        <v>3</v>
      </c>
      <c r="E7" s="13">
        <f>H7-C7</f>
        <v/>
      </c>
      <c r="F7" s="29">
        <f>ATZ!H7*ATZ!D7</f>
        <v/>
      </c>
      <c r="G7" s="11" t="inlineStr">
        <is>
          <t>CMIG4</t>
        </is>
      </c>
      <c r="H7" s="14" t="n">
        <v>10.11</v>
      </c>
      <c r="I7" s="6" t="n"/>
      <c r="P7" s="27" t="inlineStr">
        <is>
          <t>Saneamento Básico</t>
        </is>
      </c>
      <c r="Q7" s="28" t="n">
        <v>5</v>
      </c>
    </row>
    <row r="8" ht="15.75" customHeight="1" s="41">
      <c r="A8" s="8" t="n">
        <v>6</v>
      </c>
      <c r="B8" s="26" t="inlineStr">
        <is>
          <t>SAPR4</t>
        </is>
      </c>
      <c r="C8" s="13" t="n">
        <v>3.62</v>
      </c>
      <c r="D8" s="7" t="n">
        <v>5</v>
      </c>
      <c r="E8" s="13">
        <f>H8-C8</f>
        <v/>
      </c>
      <c r="F8" s="29">
        <f>ATZ!H8*ATZ!D8</f>
        <v/>
      </c>
      <c r="G8" s="26" t="inlineStr">
        <is>
          <t>SAPR4</t>
        </is>
      </c>
      <c r="H8" s="14" t="n">
        <v>5.34</v>
      </c>
      <c r="I8" s="6" t="n"/>
      <c r="P8" s="27" t="inlineStr">
        <is>
          <t>Metalúrgica</t>
        </is>
      </c>
      <c r="Q8" s="28" t="n">
        <v>6</v>
      </c>
    </row>
    <row r="9" ht="15.75" customHeight="1" s="41">
      <c r="A9" s="8" t="n">
        <v>7</v>
      </c>
      <c r="B9" s="11" t="inlineStr">
        <is>
          <t>TAEE4</t>
        </is>
      </c>
      <c r="C9" s="13" t="n">
        <v>12.83</v>
      </c>
      <c r="D9" s="7" t="n">
        <v>7</v>
      </c>
      <c r="E9" s="13">
        <f>H9-C9</f>
        <v/>
      </c>
      <c r="F9" s="29">
        <f>ATZ!H9*ATZ!D9</f>
        <v/>
      </c>
      <c r="G9" s="11" t="inlineStr">
        <is>
          <t>TAEE4</t>
        </is>
      </c>
      <c r="H9" s="14" t="n">
        <v>11.15</v>
      </c>
      <c r="I9" s="6" t="n"/>
    </row>
    <row r="10" ht="15.75" customHeight="1" s="41">
      <c r="A10" s="8" t="n">
        <v>8</v>
      </c>
      <c r="B10" s="23" t="inlineStr">
        <is>
          <t>SANB4</t>
        </is>
      </c>
      <c r="C10" s="13" t="n">
        <v>12.83</v>
      </c>
      <c r="D10" s="7" t="n">
        <v>4</v>
      </c>
      <c r="E10" s="13">
        <f>H10-C10</f>
        <v/>
      </c>
      <c r="F10" s="29">
        <f>ATZ!H10*ATZ!D10</f>
        <v/>
      </c>
      <c r="G10" s="23" t="inlineStr">
        <is>
          <t>SANB4</t>
        </is>
      </c>
      <c r="H10" s="14" t="n">
        <v>14.46</v>
      </c>
      <c r="I10" s="6" t="n"/>
    </row>
    <row r="11" ht="15.75" customHeight="1" s="41">
      <c r="A11" s="8" t="n"/>
      <c r="B11" s="18" t="n"/>
      <c r="C11" s="13" t="n"/>
      <c r="D11" s="7" t="n"/>
      <c r="E11" s="13">
        <f>H11-C11</f>
        <v/>
      </c>
      <c r="F11" s="13">
        <f>ATZ!H11*ATZ!D11</f>
        <v/>
      </c>
      <c r="G11" s="18" t="n"/>
      <c r="H11" s="14" t="n"/>
    </row>
    <row r="12" ht="15.75" customHeight="1" s="41">
      <c r="A12" s="8" t="n">
        <v>10</v>
      </c>
      <c r="B12" s="19" t="n"/>
      <c r="C12" s="13" t="n"/>
      <c r="D12" s="7" t="n"/>
      <c r="E12" s="13">
        <f>H12-C12</f>
        <v/>
      </c>
      <c r="F12" s="13">
        <f>ATZ!H12*ATZ!D12</f>
        <v/>
      </c>
      <c r="G12" s="19" t="n"/>
      <c r="H12" s="14" t="n"/>
    </row>
    <row r="13" ht="15.75" customHeight="1" s="41">
      <c r="A13" s="8" t="n">
        <v>11</v>
      </c>
      <c r="B13" s="19" t="n"/>
      <c r="C13" s="13" t="n"/>
      <c r="D13" s="7" t="n"/>
      <c r="E13" s="13">
        <f>H13-C13</f>
        <v/>
      </c>
      <c r="F13" s="13">
        <f>ATZ!H13*ATZ!D13</f>
        <v/>
      </c>
      <c r="G13" s="19" t="n"/>
      <c r="H13" s="14" t="n"/>
    </row>
    <row r="14" ht="15.75" customHeight="1" s="41">
      <c r="A14" s="8" t="n">
        <v>12</v>
      </c>
      <c r="B14" s="1">
        <f>G14</f>
        <v/>
      </c>
      <c r="C14" s="13" t="n"/>
      <c r="D14" s="7" t="n"/>
      <c r="E14" s="13">
        <f>H14-C14</f>
        <v/>
      </c>
      <c r="F14" s="13">
        <f>ATZ!H14*ATZ!D14</f>
        <v/>
      </c>
      <c r="G14" s="20" t="n"/>
      <c r="H14" s="14" t="n"/>
    </row>
    <row r="15" ht="15.75" customHeight="1" s="41">
      <c r="A15" s="8" t="n">
        <v>13</v>
      </c>
      <c r="B15" s="1">
        <f>G15</f>
        <v/>
      </c>
      <c r="C15" s="13" t="n"/>
      <c r="D15" s="7" t="n"/>
      <c r="E15" s="13">
        <f>H15-C15</f>
        <v/>
      </c>
      <c r="F15" s="13">
        <f>ATZ!H15*ATZ!D15</f>
        <v/>
      </c>
      <c r="G15" s="20" t="n"/>
      <c r="H15" s="14" t="n"/>
    </row>
    <row r="16" ht="15.75" customHeight="1" s="41">
      <c r="A16" s="8" t="n">
        <v>14</v>
      </c>
      <c r="B16" s="1">
        <f>G16</f>
        <v/>
      </c>
      <c r="C16" s="13" t="n"/>
      <c r="D16" s="7" t="n"/>
      <c r="E16" s="13">
        <f>H16-C16</f>
        <v/>
      </c>
      <c r="F16" s="13">
        <f>ATZ!H16*ATZ!D16</f>
        <v/>
      </c>
      <c r="G16" s="20" t="n"/>
      <c r="H16" s="14" t="n"/>
    </row>
    <row r="17" ht="15.75" customHeight="1" s="41">
      <c r="A17" s="8" t="n">
        <v>15</v>
      </c>
      <c r="B17" s="1">
        <f>G17</f>
        <v/>
      </c>
      <c r="C17" s="13" t="n"/>
      <c r="D17" s="7" t="n"/>
      <c r="E17" s="13">
        <f>H17-C17</f>
        <v/>
      </c>
      <c r="F17" s="13">
        <f>ATZ!H17*ATZ!D17</f>
        <v/>
      </c>
      <c r="G17" s="20" t="n"/>
      <c r="H17" s="14" t="n"/>
    </row>
    <row r="18" ht="15.75" customHeight="1" s="41">
      <c r="A18" s="8" t="n">
        <v>16</v>
      </c>
      <c r="B18" s="1">
        <f>G18</f>
        <v/>
      </c>
      <c r="C18" s="13" t="n"/>
      <c r="D18" s="7" t="n"/>
      <c r="E18" s="13">
        <f>H18-C18</f>
        <v/>
      </c>
      <c r="F18" s="13">
        <f>ATZ!H18*ATZ!D18</f>
        <v/>
      </c>
      <c r="G18" s="20" t="n"/>
      <c r="H18" s="14" t="n"/>
      <c r="L18" s="43" t="n"/>
    </row>
    <row r="19" ht="15.75" customHeight="1" s="41">
      <c r="A19" s="8" t="n">
        <v>17</v>
      </c>
      <c r="B19" s="1">
        <f>G19</f>
        <v/>
      </c>
      <c r="C19" s="13" t="n"/>
      <c r="D19" s="7" t="n"/>
      <c r="E19" s="13">
        <f>H19-C19</f>
        <v/>
      </c>
      <c r="F19" s="13">
        <f>ATZ!H19*ATZ!D19</f>
        <v/>
      </c>
      <c r="G19" s="20" t="n"/>
      <c r="H19" s="14" t="n"/>
    </row>
    <row r="20" ht="15.75" customHeight="1" s="41">
      <c r="A20" s="8" t="n">
        <v>18</v>
      </c>
      <c r="B20" s="1">
        <f>G20</f>
        <v/>
      </c>
      <c r="C20" s="13" t="n"/>
      <c r="D20" s="7" t="n"/>
      <c r="E20" s="13">
        <f>H20-C20</f>
        <v/>
      </c>
      <c r="F20" s="13">
        <f>ATZ!H20*ATZ!D20</f>
        <v/>
      </c>
      <c r="G20" s="20" t="n"/>
      <c r="H20" s="14" t="n"/>
    </row>
    <row r="21" ht="15.75" customHeight="1" s="41">
      <c r="A21" s="8" t="n">
        <v>19</v>
      </c>
      <c r="B21" s="1">
        <f>G21</f>
        <v/>
      </c>
      <c r="C21" s="13" t="n"/>
      <c r="D21" s="7" t="n"/>
      <c r="E21" s="13">
        <f>H21-C21</f>
        <v/>
      </c>
      <c r="F21" s="13">
        <f>ATZ!H21*ATZ!D21</f>
        <v/>
      </c>
      <c r="G21" s="20" t="n"/>
      <c r="H21" s="14" t="n"/>
    </row>
    <row r="22" ht="15.75" customHeight="1" s="41">
      <c r="A22" s="8" t="n">
        <v>20</v>
      </c>
      <c r="B22" s="1">
        <f>G22</f>
        <v/>
      </c>
      <c r="C22" s="13" t="n"/>
      <c r="D22" s="7" t="n"/>
      <c r="E22" s="13">
        <f>H22-C22</f>
        <v/>
      </c>
      <c r="F22" s="13">
        <f>ATZ!H22*ATZ!D22</f>
        <v/>
      </c>
      <c r="G22" s="20" t="n"/>
      <c r="H22" s="14" t="n"/>
    </row>
    <row r="23" ht="15.75" customHeight="1" s="41">
      <c r="A23" s="8" t="n">
        <v>21</v>
      </c>
      <c r="B23" s="1">
        <f>G23</f>
        <v/>
      </c>
      <c r="C23" s="13" t="n"/>
      <c r="D23" s="7" t="n"/>
      <c r="E23" s="13">
        <f>H23-C23</f>
        <v/>
      </c>
      <c r="F23" s="13">
        <f>ATZ!H23*ATZ!D23</f>
        <v/>
      </c>
      <c r="G23" s="20" t="n"/>
      <c r="H23" s="14" t="n"/>
    </row>
    <row r="24" ht="15.75" customHeight="1" s="41">
      <c r="A24" s="8" t="n">
        <v>22</v>
      </c>
      <c r="B24" s="1">
        <f>G24</f>
        <v/>
      </c>
      <c r="C24" s="13" t="n"/>
      <c r="D24" s="7" t="n"/>
      <c r="E24" s="13">
        <f>H24-C24</f>
        <v/>
      </c>
      <c r="F24" s="13">
        <f>ATZ!H24*ATZ!D24</f>
        <v/>
      </c>
      <c r="G24" s="20" t="n"/>
      <c r="H24" s="14" t="n"/>
    </row>
    <row r="25" ht="15.75" customHeight="1" s="41">
      <c r="A25" s="8" t="n">
        <v>23</v>
      </c>
      <c r="B25" s="1">
        <f>G25</f>
        <v/>
      </c>
      <c r="C25" s="13" t="n"/>
      <c r="D25" s="7" t="n"/>
      <c r="E25" s="13">
        <f>H25-C25</f>
        <v/>
      </c>
      <c r="F25" s="13">
        <f>ATZ!H25*ATZ!D25</f>
        <v/>
      </c>
      <c r="G25" s="20" t="n"/>
      <c r="H25" s="14" t="n"/>
    </row>
    <row r="26">
      <c r="F26" s="43">
        <f>SUM(F3:F25)</f>
        <v/>
      </c>
    </row>
  </sheetData>
  <mergeCells count="10">
    <mergeCell ref="Q1:Q2"/>
    <mergeCell ref="C1:C2"/>
    <mergeCell ref="B1:B2"/>
    <mergeCell ref="G1:G2"/>
    <mergeCell ref="F1:F2"/>
    <mergeCell ref="D1:D2"/>
    <mergeCell ref="H1:H2"/>
    <mergeCell ref="E1:E2"/>
    <mergeCell ref="P1:P2"/>
    <mergeCell ref="A1:A2"/>
  </mergeCells>
  <pageMargins left="0.75" right="0.75" top="1" bottom="1" header="0.5" footer="0.5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selection activeCell="G3" sqref="G3"/>
    </sheetView>
  </sheetViews>
  <sheetFormatPr baseColWidth="8" defaultRowHeight="15"/>
  <cols>
    <col width="16" customWidth="1" style="51" min="1" max="6"/>
    <col width="16" customWidth="1" style="69" min="7" max="7"/>
    <col width="18.140625" customWidth="1" style="41" min="16" max="16"/>
  </cols>
  <sheetData>
    <row r="1">
      <c r="A1" s="52" t="inlineStr">
        <is>
          <t>Meus FIIs</t>
        </is>
      </c>
      <c r="B1" s="50" t="inlineStr">
        <is>
          <t>Preço na compra</t>
        </is>
      </c>
      <c r="C1" s="50" t="inlineStr">
        <is>
          <t>Quantidade atual</t>
        </is>
      </c>
      <c r="D1" s="50" t="inlineStr">
        <is>
          <t>Diferença</t>
        </is>
      </c>
      <c r="E1" s="50" t="inlineStr">
        <is>
          <t>Total Atual</t>
        </is>
      </c>
      <c r="F1" s="50" t="inlineStr">
        <is>
          <t>FIIs</t>
        </is>
      </c>
      <c r="G1" s="68" t="inlineStr">
        <is>
          <t>Preço atualizado</t>
        </is>
      </c>
      <c r="P1" s="50" t="inlineStr">
        <is>
          <t>Quantidade por Segmento</t>
        </is>
      </c>
      <c r="Q1" s="50" t="inlineStr">
        <is>
          <t>Total</t>
        </is>
      </c>
    </row>
    <row r="2"/>
    <row r="3">
      <c r="A3" s="9">
        <f>F3</f>
        <v/>
      </c>
      <c r="B3" s="15" t="n">
        <v>9.34</v>
      </c>
      <c r="C3" s="2" t="n">
        <v>8</v>
      </c>
      <c r="D3" s="15">
        <f>G3-B3</f>
        <v/>
      </c>
      <c r="E3" s="15">
        <f>G3*C3</f>
        <v/>
      </c>
      <c r="F3" s="10" t="inlineStr">
        <is>
          <t>APTO11</t>
        </is>
      </c>
      <c r="G3" s="72" t="n">
        <v>9.390000000000001</v>
      </c>
      <c r="H3" s="6" t="n"/>
      <c r="P3" t="inlineStr">
        <is>
          <t>Tijolo</t>
        </is>
      </c>
      <c r="Q3" t="n">
        <v>33</v>
      </c>
    </row>
    <row r="4">
      <c r="A4" s="9">
        <f>F4</f>
        <v/>
      </c>
      <c r="B4" s="15" t="n">
        <v>101.94</v>
      </c>
      <c r="C4" s="2" t="n">
        <v>1</v>
      </c>
      <c r="D4" s="15">
        <f>G4-B4</f>
        <v/>
      </c>
      <c r="E4" s="15">
        <f>G4*C4</f>
        <v/>
      </c>
      <c r="F4" s="10" t="inlineStr">
        <is>
          <t>BTLG11</t>
        </is>
      </c>
      <c r="G4" s="72" t="n">
        <v>97</v>
      </c>
      <c r="H4" s="6" t="n"/>
      <c r="P4" t="inlineStr">
        <is>
          <t>Papel</t>
        </is>
      </c>
      <c r="Q4" t="n">
        <v>10</v>
      </c>
    </row>
    <row r="5">
      <c r="A5" s="9">
        <f>F5</f>
        <v/>
      </c>
      <c r="B5" s="15" t="n">
        <v>8.35</v>
      </c>
      <c r="C5" s="2" t="n">
        <v>11</v>
      </c>
      <c r="D5" s="15">
        <f>G5-B5</f>
        <v/>
      </c>
      <c r="E5" s="15">
        <f>G5*C5</f>
        <v/>
      </c>
      <c r="F5" s="10" t="inlineStr">
        <is>
          <t>CPTS11</t>
        </is>
      </c>
      <c r="G5" s="72" t="n">
        <v>8.24</v>
      </c>
      <c r="H5" s="6" t="n"/>
      <c r="P5" t="inlineStr">
        <is>
          <t>Híbrido</t>
        </is>
      </c>
      <c r="Q5" t="n">
        <v>11</v>
      </c>
    </row>
    <row r="6">
      <c r="A6" s="9">
        <f>F6</f>
        <v/>
      </c>
      <c r="B6" s="15" t="n">
        <v>9.279999999999999</v>
      </c>
      <c r="C6" s="2" t="n">
        <v>20</v>
      </c>
      <c r="D6" s="15">
        <f>G6-B6</f>
        <v/>
      </c>
      <c r="E6" s="15">
        <f>G6*C6</f>
        <v/>
      </c>
      <c r="F6" s="10" t="inlineStr">
        <is>
          <t>GARE11</t>
        </is>
      </c>
      <c r="G6" s="72" t="n">
        <v>9</v>
      </c>
      <c r="H6" s="6" t="n"/>
      <c r="P6" t="inlineStr">
        <is>
          <t>FOF</t>
        </is>
      </c>
      <c r="Q6" t="n">
        <v>5</v>
      </c>
    </row>
    <row r="7">
      <c r="A7" s="9">
        <f>F7</f>
        <v/>
      </c>
      <c r="B7" s="15" t="n">
        <v>9.81</v>
      </c>
      <c r="C7" s="2" t="n">
        <v>10</v>
      </c>
      <c r="D7" s="15">
        <f>G7-B7</f>
        <v/>
      </c>
      <c r="E7" s="15">
        <f>G7*C7</f>
        <v/>
      </c>
      <c r="F7" s="10" t="inlineStr">
        <is>
          <t>VGIR11</t>
        </is>
      </c>
      <c r="G7" s="72" t="n">
        <v>9.789999999999999</v>
      </c>
      <c r="H7" s="6" t="n"/>
    </row>
    <row r="8">
      <c r="A8" s="9">
        <f>F8</f>
        <v/>
      </c>
      <c r="B8" s="15" t="n">
        <v>7.86</v>
      </c>
      <c r="C8" s="2" t="n">
        <v>4</v>
      </c>
      <c r="D8" s="15">
        <f>G8-B8</f>
        <v/>
      </c>
      <c r="E8" s="15">
        <f>G8*C8</f>
        <v/>
      </c>
      <c r="F8" s="10" t="inlineStr">
        <is>
          <t>VIUR11</t>
        </is>
      </c>
      <c r="G8" s="72" t="n">
        <v>6.12</v>
      </c>
      <c r="H8" s="6" t="n"/>
    </row>
    <row r="9">
      <c r="A9" s="9">
        <f>F9</f>
        <v/>
      </c>
      <c r="B9" s="15" t="n">
        <v>8.17</v>
      </c>
      <c r="C9" s="2" t="n">
        <v>5</v>
      </c>
      <c r="D9" s="15">
        <f>G9-B9</f>
        <v/>
      </c>
      <c r="E9" s="15">
        <f>G9*C9</f>
        <v/>
      </c>
      <c r="F9" s="10" t="inlineStr">
        <is>
          <t>XPSF11</t>
        </is>
      </c>
      <c r="G9" s="72" t="n">
        <v>7.64</v>
      </c>
      <c r="H9" s="6" t="n"/>
    </row>
    <row r="10">
      <c r="A10" s="9">
        <f>F10</f>
        <v/>
      </c>
      <c r="B10" s="15" t="n"/>
      <c r="C10" s="2" t="n"/>
      <c r="D10" s="15">
        <f>G10-B10</f>
        <v/>
      </c>
      <c r="E10" s="15">
        <f>G10*C10</f>
        <v/>
      </c>
      <c r="F10" s="12" t="n"/>
      <c r="G10" s="70" t="n"/>
    </row>
    <row r="11">
      <c r="A11" s="9">
        <f>F11</f>
        <v/>
      </c>
      <c r="B11" s="15" t="n"/>
      <c r="C11" s="2" t="n"/>
      <c r="D11" s="15">
        <f>G11-B11</f>
        <v/>
      </c>
      <c r="E11" s="15">
        <f>G11*C11</f>
        <v/>
      </c>
      <c r="F11" s="12" t="n"/>
      <c r="G11" s="70" t="n"/>
    </row>
    <row r="12">
      <c r="A12" s="9">
        <f>F12</f>
        <v/>
      </c>
      <c r="B12" s="15" t="n"/>
      <c r="C12" s="2" t="n"/>
      <c r="D12" s="15">
        <f>G12-B12</f>
        <v/>
      </c>
      <c r="E12" s="15">
        <f>G12*C12</f>
        <v/>
      </c>
      <c r="F12" s="12" t="n"/>
      <c r="G12" s="70" t="n"/>
    </row>
    <row r="13">
      <c r="A13" s="9">
        <f>F13</f>
        <v/>
      </c>
      <c r="B13" s="15" t="n"/>
      <c r="C13" s="2" t="n"/>
      <c r="D13" s="15">
        <f>G13-B13</f>
        <v/>
      </c>
      <c r="E13" s="15">
        <f>G13*C13</f>
        <v/>
      </c>
      <c r="F13" s="12" t="n"/>
      <c r="G13" s="70" t="n"/>
    </row>
    <row r="14">
      <c r="A14" s="9">
        <f>F14</f>
        <v/>
      </c>
      <c r="B14" s="15" t="n"/>
      <c r="C14" s="2" t="n"/>
      <c r="D14" s="15">
        <f>G14-B14</f>
        <v/>
      </c>
      <c r="E14" s="15">
        <f>G14*C14</f>
        <v/>
      </c>
      <c r="F14" s="12" t="n"/>
      <c r="G14" s="70" t="n"/>
    </row>
    <row r="15">
      <c r="A15" s="9">
        <f>F15</f>
        <v/>
      </c>
      <c r="B15" s="15" t="n"/>
      <c r="C15" s="2" t="n"/>
      <c r="D15" s="15">
        <f>G15-B15</f>
        <v/>
      </c>
      <c r="E15" s="15">
        <f>G15*C15</f>
        <v/>
      </c>
      <c r="F15" s="12" t="n"/>
      <c r="G15" s="70" t="n"/>
    </row>
    <row r="16">
      <c r="A16" s="9">
        <f>F16</f>
        <v/>
      </c>
      <c r="B16" s="15" t="n"/>
      <c r="C16" s="2" t="n"/>
      <c r="D16" s="15">
        <f>G16-B16</f>
        <v/>
      </c>
      <c r="E16" s="15">
        <f>G16*C16</f>
        <v/>
      </c>
      <c r="F16" s="12" t="n"/>
      <c r="G16" s="70" t="n"/>
    </row>
    <row r="17">
      <c r="A17" s="9">
        <f>F17</f>
        <v/>
      </c>
      <c r="B17" s="15" t="n"/>
      <c r="C17" s="2" t="n"/>
      <c r="D17" s="15">
        <f>G17-B17</f>
        <v/>
      </c>
      <c r="E17" s="15">
        <f>G17*C17</f>
        <v/>
      </c>
      <c r="F17" s="12" t="n"/>
      <c r="G17" s="70" t="n"/>
    </row>
    <row r="18">
      <c r="A18" s="9">
        <f>F18</f>
        <v/>
      </c>
      <c r="B18" s="15" t="n"/>
      <c r="C18" s="2" t="n"/>
      <c r="D18" s="15">
        <f>G18-B18</f>
        <v/>
      </c>
      <c r="E18" s="15">
        <f>G18*C18</f>
        <v/>
      </c>
      <c r="F18" s="12" t="n"/>
      <c r="G18" s="70" t="n"/>
    </row>
    <row r="19">
      <c r="A19" s="9">
        <f>F19</f>
        <v/>
      </c>
      <c r="B19" s="15" t="n"/>
      <c r="C19" s="2" t="n"/>
      <c r="D19" s="15">
        <f>G19-B19</f>
        <v/>
      </c>
      <c r="E19" s="15">
        <f>G19*C19</f>
        <v/>
      </c>
      <c r="F19" s="12" t="n"/>
      <c r="G19" s="70" t="n"/>
    </row>
    <row r="20">
      <c r="A20" s="9">
        <f>F20</f>
        <v/>
      </c>
      <c r="B20" s="15" t="n"/>
      <c r="C20" s="2" t="n"/>
      <c r="D20" s="15">
        <f>G20-B20</f>
        <v/>
      </c>
      <c r="E20" s="15">
        <f>G20*C20</f>
        <v/>
      </c>
      <c r="F20" s="12" t="n"/>
      <c r="G20" s="70" t="n"/>
    </row>
    <row r="21">
      <c r="A21" s="9">
        <f>F21</f>
        <v/>
      </c>
      <c r="B21" s="15" t="n"/>
      <c r="C21" s="2" t="n"/>
      <c r="D21" s="15">
        <f>G21-B21</f>
        <v/>
      </c>
      <c r="E21" s="15">
        <f>G21*C21</f>
        <v/>
      </c>
      <c r="F21" s="12" t="n"/>
      <c r="G21" s="70" t="n"/>
    </row>
    <row r="22">
      <c r="A22" s="9">
        <f>F22</f>
        <v/>
      </c>
      <c r="B22" s="15" t="n"/>
      <c r="C22" s="2" t="n"/>
      <c r="D22" s="15">
        <f>G22-B22</f>
        <v/>
      </c>
      <c r="E22" s="15">
        <f>G22*C22</f>
        <v/>
      </c>
      <c r="F22" s="12" t="n"/>
      <c r="G22" s="70" t="n"/>
    </row>
    <row r="23">
      <c r="A23" s="9">
        <f>F23</f>
        <v/>
      </c>
      <c r="B23" s="15" t="n"/>
      <c r="C23" s="2" t="n"/>
      <c r="D23" s="15">
        <f>G23-B23</f>
        <v/>
      </c>
      <c r="E23" s="15">
        <f>G23*C23</f>
        <v/>
      </c>
      <c r="F23" s="12" t="n"/>
      <c r="G23" s="70" t="n"/>
    </row>
    <row r="24">
      <c r="A24" s="9">
        <f>F24</f>
        <v/>
      </c>
      <c r="B24" s="15" t="n"/>
      <c r="C24" s="2" t="n"/>
      <c r="D24" s="15">
        <f>G24-B24</f>
        <v/>
      </c>
      <c r="E24" s="15">
        <f>G24*C24</f>
        <v/>
      </c>
      <c r="F24" s="12" t="n"/>
      <c r="G24" s="70" t="n"/>
    </row>
    <row r="25">
      <c r="E25" s="69">
        <f>SUM(E3:E24)</f>
        <v/>
      </c>
    </row>
    <row r="26">
      <c r="E26" s="52" t="inlineStr">
        <is>
          <t>Deferença por ação</t>
        </is>
      </c>
    </row>
    <row r="27"/>
    <row r="28">
      <c r="E28" s="21">
        <f>E25-ATZ!F26</f>
        <v/>
      </c>
    </row>
    <row r="30" ht="15.75" customHeight="1" s="41">
      <c r="A30" s="22" t="inlineStr">
        <is>
          <t>Tijolos</t>
        </is>
      </c>
      <c r="B30" s="22" t="inlineStr">
        <is>
          <t>Papeis</t>
        </is>
      </c>
      <c r="C30" s="22" t="inlineStr">
        <is>
          <t>Hibridos</t>
        </is>
      </c>
      <c r="D30" s="22" t="inlineStr">
        <is>
          <t>FOF</t>
        </is>
      </c>
    </row>
    <row r="31" ht="30" customHeight="1" s="41">
      <c r="A31" s="51" t="inlineStr">
        <is>
          <t>GARE11</t>
        </is>
      </c>
      <c r="B31" s="51" t="inlineStr">
        <is>
          <t>VGIR11</t>
        </is>
      </c>
      <c r="C31" s="5" t="inlineStr">
        <is>
          <t>CPTS11 - FOF + CRI</t>
        </is>
      </c>
      <c r="D31" s="51" t="inlineStr">
        <is>
          <t xml:space="preserve">XPSF11 </t>
        </is>
      </c>
    </row>
    <row r="32">
      <c r="A32" s="51" t="inlineStr">
        <is>
          <t>VIUR11</t>
        </is>
      </c>
    </row>
    <row r="33">
      <c r="A33" s="51" t="inlineStr">
        <is>
          <t>BTLG11</t>
        </is>
      </c>
    </row>
    <row r="34">
      <c r="A34" s="51" t="inlineStr">
        <is>
          <t>APTO11</t>
        </is>
      </c>
    </row>
  </sheetData>
  <mergeCells count="10">
    <mergeCell ref="Q1:Q2"/>
    <mergeCell ref="C1:C2"/>
    <mergeCell ref="B1:B2"/>
    <mergeCell ref="G1:G2"/>
    <mergeCell ref="E1:E2"/>
    <mergeCell ref="D1:D2"/>
    <mergeCell ref="F1:F2"/>
    <mergeCell ref="E26:E27"/>
    <mergeCell ref="P1:P2"/>
    <mergeCell ref="A1:A2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4"/>
  <sheetViews>
    <sheetView tabSelected="1" topLeftCell="A2" workbookViewId="0">
      <selection activeCell="J14" sqref="J14"/>
    </sheetView>
  </sheetViews>
  <sheetFormatPr baseColWidth="8" defaultRowHeight="15"/>
  <cols>
    <col width="14.42578125" customWidth="1" style="41" min="1" max="1"/>
    <col width="16" customWidth="1" style="41" min="2" max="2"/>
    <col width="19.42578125" customWidth="1" style="41" min="3" max="3"/>
    <col width="18.7109375" customWidth="1" style="41" min="4" max="4"/>
  </cols>
  <sheetData>
    <row r="1" ht="55.5" customHeight="1" s="41">
      <c r="A1" s="67" t="inlineStr">
        <is>
          <t>ALOCAÇÃO DE ATIVOS</t>
        </is>
      </c>
    </row>
    <row r="2" ht="30" customHeight="1" s="41">
      <c r="A2" s="3" t="inlineStr">
        <is>
          <t>Renda Fixa</t>
        </is>
      </c>
      <c r="B2" s="3" t="inlineStr">
        <is>
          <t xml:space="preserve">Ações </t>
        </is>
      </c>
      <c r="C2" s="4" t="inlineStr">
        <is>
          <t xml:space="preserve">FIIs (Fundos Imobiliários) </t>
        </is>
      </c>
      <c r="D2" s="3" t="inlineStr">
        <is>
          <t>ETFs / BTC</t>
        </is>
      </c>
    </row>
    <row r="3" ht="210" customHeight="1" s="41">
      <c r="A3" s="5" t="inlineStr">
        <is>
          <t>Tesouro Selic (LFT) ou CDB</t>
        </is>
      </c>
      <c r="B3" s="5" t="inlineStr">
        <is>
          <t>Considere ações de empresas bem estabelecidas com histórico de pagamento de dividendos. Exemplos podem incluir empresas de setores como energia, bancos e consumo básico.</t>
        </is>
      </c>
      <c r="C3" s="5" t="inlineStr">
        <is>
          <t>Escolha FIIs com bons fundamentos e diversificação de imóveis. Prefira aqueles que investem em setores menos voláteis, como logística e imóveis corporativos.</t>
        </is>
      </c>
      <c r="D3" s="5" t="inlineStr">
        <is>
          <t>Um ETF que replica o Ibovespa ou o S&amp;P 500 pode ser uma boa escolha para diversificação e exposição ao mercado de ações com um único produto. Ou BTC na duvida e baixa kkk</t>
        </is>
      </c>
    </row>
    <row r="4" ht="45" customHeight="1" s="41">
      <c r="A4" s="5" t="inlineStr">
        <is>
          <t>Tesouro IPCA+ (NTN-B Principal)</t>
        </is>
      </c>
      <c r="C4" s="49" t="n"/>
    </row>
    <row r="5" ht="15" customHeight="1" s="41">
      <c r="A5" s="53" t="inlineStr">
        <is>
          <t>Porcentagem</t>
        </is>
      </c>
      <c r="B5" s="53" t="inlineStr">
        <is>
          <t>Porção</t>
        </is>
      </c>
      <c r="C5" s="63" t="inlineStr">
        <is>
          <t>Quanto vai aportar este mês?</t>
        </is>
      </c>
      <c r="D5" s="63" t="inlineStr">
        <is>
          <t>Em real</t>
        </is>
      </c>
      <c r="E5" s="53" t="inlineStr">
        <is>
          <t>Variável</t>
        </is>
      </c>
      <c r="F5" s="58" t="n"/>
      <c r="G5" s="53" t="inlineStr">
        <is>
          <t>Renda Fixa</t>
        </is>
      </c>
      <c r="H5" s="58" t="n"/>
    </row>
    <row r="6">
      <c r="A6" s="54" t="n"/>
      <c r="B6" s="54" t="n"/>
      <c r="C6" s="54" t="n"/>
      <c r="D6" s="54" t="n"/>
      <c r="E6" s="55">
        <f>SUM(D7,D10,D11)</f>
        <v/>
      </c>
      <c r="G6" s="65">
        <f>SUM(D8:D9)</f>
        <v/>
      </c>
      <c r="H6" s="66" t="n"/>
    </row>
    <row r="7" ht="15" customHeight="1" s="41">
      <c r="A7" s="62" t="inlineStr">
        <is>
          <t>Ações</t>
        </is>
      </c>
      <c r="B7" s="61" t="n">
        <v>0.4</v>
      </c>
      <c r="C7" s="59" t="n">
        <v>129</v>
      </c>
      <c r="D7" s="64">
        <f>C7*B7</f>
        <v/>
      </c>
    </row>
    <row r="8" ht="29.25" customHeight="1" s="41">
      <c r="A8" s="62" t="inlineStr">
        <is>
          <t>Renda Fixa Selic/CDI</t>
        </is>
      </c>
      <c r="B8" s="61" t="n">
        <v>0</v>
      </c>
      <c r="C8" s="60" t="n"/>
      <c r="D8" s="64">
        <f>B8*C7</f>
        <v/>
      </c>
    </row>
    <row r="9" ht="29.25" customHeight="1" s="41">
      <c r="A9" s="62" t="inlineStr">
        <is>
          <t>Renda Fixa IPCA + 6,17%</t>
        </is>
      </c>
      <c r="B9" s="61" t="n">
        <v>0</v>
      </c>
      <c r="C9" s="60" t="n"/>
      <c r="D9" s="64">
        <f>C7*B9</f>
        <v/>
      </c>
    </row>
    <row r="10" ht="30.75" customHeight="1" s="41">
      <c r="A10" s="62" t="inlineStr">
        <is>
          <t xml:space="preserve">FIIs (Fundos Imobiliários) </t>
        </is>
      </c>
      <c r="B10" s="61" t="n">
        <v>0.4</v>
      </c>
      <c r="C10" s="60" t="n"/>
      <c r="D10" s="64">
        <f>C7*B10</f>
        <v/>
      </c>
    </row>
    <row r="11">
      <c r="A11" s="62" t="inlineStr">
        <is>
          <t>BTC</t>
        </is>
      </c>
      <c r="B11" s="61" t="n">
        <v>0.2</v>
      </c>
      <c r="C11" s="60" t="n"/>
      <c r="D11" s="64">
        <f>C7*B11</f>
        <v/>
      </c>
    </row>
    <row r="12" ht="15.75" customHeight="1" s="41">
      <c r="A12" s="54" t="n"/>
      <c r="B12" s="54" t="n"/>
      <c r="C12" s="54" t="n"/>
      <c r="D12" s="54" t="n"/>
    </row>
    <row r="13" ht="15.75" customHeight="1" s="41">
      <c r="A13" s="62" t="n"/>
      <c r="B13" s="58" t="n"/>
      <c r="C13" s="62" t="inlineStr">
        <is>
          <t>Total</t>
        </is>
      </c>
      <c r="D13" s="17">
        <f>SUM(D7:D11)</f>
        <v/>
      </c>
    </row>
    <row r="14" ht="30" customHeight="1" s="41">
      <c r="A14" s="62" t="inlineStr">
        <is>
          <t>Total da Carteira</t>
        </is>
      </c>
      <c r="B14" s="56">
        <f>ATZ!F26+FIIs!E25</f>
        <v/>
      </c>
      <c r="C14" s="57" t="n"/>
      <c r="D14" s="58" t="n"/>
    </row>
  </sheetData>
  <mergeCells count="15">
    <mergeCell ref="A5:A6"/>
    <mergeCell ref="E6:F6"/>
    <mergeCell ref="B14:D14"/>
    <mergeCell ref="C7:C12"/>
    <mergeCell ref="G5:H5"/>
    <mergeCell ref="E5:F5"/>
    <mergeCell ref="B11:B12"/>
    <mergeCell ref="A13:B13"/>
    <mergeCell ref="D11:D12"/>
    <mergeCell ref="G6:H6"/>
    <mergeCell ref="A1:U1"/>
    <mergeCell ref="D5:D6"/>
    <mergeCell ref="B5:B6"/>
    <mergeCell ref="A11:A12"/>
    <mergeCell ref="C5:C6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2024-04-24T18:39:49Z</dcterms:created>
  <dcterms:modified xmlns:dcterms="http://purl.org/dc/terms/" xmlns:xsi="http://www.w3.org/2001/XMLSchema-instance" xsi:type="dcterms:W3CDTF">2024-06-19T12:36:18Z</dcterms:modified>
  <cp:lastModifiedBy>Julio Cadelca</cp:lastModifiedBy>
</cp:coreProperties>
</file>