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o Lima\Dropbox\Projeto de Potência\Planilha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cap1Daniel">Sheet1!$C$182</definedName>
    <definedName name="_cap1Rashid">Sheet1!$C$174</definedName>
    <definedName name="_cap2">Sheet1!$C$76</definedName>
    <definedName name="_ind1">Sheet1!$C$149</definedName>
    <definedName name="_ind2">Sheet1!$C$150</definedName>
    <definedName name="_L1min">Sheet1!$C$66</definedName>
    <definedName name="_L2min">Sheet1!$C$67</definedName>
    <definedName name="dCycle">Sheet1!$C$41</definedName>
    <definedName name="delta_Io">Sheet1!$C$135</definedName>
    <definedName name="delta_Io_perc">Sheet1!$C$8</definedName>
    <definedName name="delta_Is">Sheet1!$C$100</definedName>
    <definedName name="delta_Is_perc">Sheet1!$C$7</definedName>
    <definedName name="delta_Vcap1">Sheet1!$C$166</definedName>
    <definedName name="deltaVperc">Sheet1!$C$9</definedName>
    <definedName name="f">Sheet1!$C$10</definedName>
    <definedName name="Iind2">Sheet1!$C$145</definedName>
    <definedName name="Io">Sheet1!$C$94</definedName>
    <definedName name="Is">Sheet1!$C$85</definedName>
    <definedName name="N">Sheet1!#REF!</definedName>
    <definedName name="nc1prcnt">Sheet1!$C$164</definedName>
    <definedName name="P">Sheet1!$C$6</definedName>
    <definedName name="Pcarga">Sheet1!$C$18</definedName>
    <definedName name="r_1">Sheet1!$C$49</definedName>
    <definedName name="r_2">Sheet1!$C$50</definedName>
    <definedName name="r_3">Sheet1!$C$51</definedName>
    <definedName name="r_4">Sheet1!$C$52</definedName>
    <definedName name="r_5">Sheet1!$C$53</definedName>
    <definedName name="r_6">Sheet1!$C$54</definedName>
    <definedName name="r_7">Sheet1!$C$55</definedName>
    <definedName name="Rcarga">Sheet1!$C$17</definedName>
    <definedName name="Req">Sheet1!$C$57</definedName>
    <definedName name="test">Sheet1!$H$14</definedName>
    <definedName name="Vcap1">Sheet1!$C$165</definedName>
    <definedName name="Vo">Sheet1!$C$24</definedName>
    <definedName name="Vs">Sheet1!$C$30</definedName>
  </definedNames>
  <calcPr calcId="162913"/>
</workbook>
</file>

<file path=xl/calcChain.xml><?xml version="1.0" encoding="utf-8"?>
<calcChain xmlns="http://schemas.openxmlformats.org/spreadsheetml/2006/main">
  <c r="C57" i="1" l="1"/>
  <c r="C17" i="1" s="1"/>
  <c r="C24" i="1" l="1"/>
  <c r="C41" i="1" s="1"/>
  <c r="C85" i="1"/>
  <c r="C100" i="1" s="1"/>
  <c r="C86" i="1" l="1"/>
  <c r="C66" i="1"/>
  <c r="C107" i="1"/>
  <c r="C76" i="1"/>
  <c r="C94" i="1"/>
</calcChain>
</file>

<file path=xl/sharedStrings.xml><?xml version="1.0" encoding="utf-8"?>
<sst xmlns="http://schemas.openxmlformats.org/spreadsheetml/2006/main" count="66" uniqueCount="51">
  <si>
    <t>Determinando a tensão de saída com base na potência da carga:</t>
  </si>
  <si>
    <t>Potência</t>
  </si>
  <si>
    <t>W</t>
  </si>
  <si>
    <t>%</t>
  </si>
  <si>
    <t xml:space="preserve">∆Vo Percentual </t>
  </si>
  <si>
    <t>Frequência</t>
  </si>
  <si>
    <t>Hz</t>
  </si>
  <si>
    <t>Dado que a potência é dada por:</t>
  </si>
  <si>
    <t>Rcarga</t>
  </si>
  <si>
    <t>Ω</t>
  </si>
  <si>
    <t>Potência dissipada em Rcarga (máx)</t>
  </si>
  <si>
    <t>Então a tensão de saída será dada por:</t>
  </si>
  <si>
    <t>V</t>
  </si>
  <si>
    <t>Determinando a tensão de entrada com na fonte utilizada:</t>
  </si>
  <si>
    <t>Determinando ciclo de trabalho de acordo com a tensões do projeto:</t>
  </si>
  <si>
    <t>Isolando D, obtemos:</t>
  </si>
  <si>
    <t>D</t>
  </si>
  <si>
    <t>adimensional</t>
  </si>
  <si>
    <t>.</t>
  </si>
  <si>
    <t>Determinando a carga equivalente:</t>
  </si>
  <si>
    <t>Req</t>
  </si>
  <si>
    <t>mH</t>
  </si>
  <si>
    <t>Dado a fórmula.</t>
  </si>
  <si>
    <t>uF</t>
  </si>
  <si>
    <t>A</t>
  </si>
  <si>
    <t>Sabendo que:</t>
  </si>
  <si>
    <t xml:space="preserve"> </t>
  </si>
  <si>
    <t>Is</t>
  </si>
  <si>
    <t>Dado que para uma máxima corrente as fontes utilizadas no laboratório possuem uma corrente máxima, será utilizado para o projeto a tensão de:</t>
  </si>
  <si>
    <t>Dado que a potência de cada resistor Rcarga, serão necessarios N resistores para obter a potência do projeto.</t>
  </si>
  <si>
    <t>Determinando a corrente de saída de acordo com a potência de saída e a tensão de saída:</t>
  </si>
  <si>
    <t>Io</t>
  </si>
  <si>
    <t>∆io Percentual</t>
  </si>
  <si>
    <t>∆is Percentual</t>
  </si>
  <si>
    <t>Determinando a corrente de entrada de acordo com a potência de saída e a tensão de entrada</t>
  </si>
  <si>
    <t>L1teórico</t>
  </si>
  <si>
    <t>Determinando Lmin a partir da carga, do ciclo de trabalho e frequência:</t>
  </si>
  <si>
    <t xml:space="preserve">Lmín </t>
  </si>
  <si>
    <t>Determinando C do ciclo de trabalho, frequência, resistência, delta Vo, Vo:</t>
  </si>
  <si>
    <t>C</t>
  </si>
  <si>
    <t>Determinando o valor téorico de L de acordo com a tensão de saída, ondulação de corrente de entrada o cliclo de trabalho e a frequência:</t>
  </si>
  <si>
    <t>Projeto Eletrônica de Potência – BOOST</t>
  </si>
  <si>
    <t>Dada a fórmula:</t>
  </si>
  <si>
    <t>Sabendo que a ondulação de corrente deve estar em função da tensão de entrada, do ciclo de trabalho, a indutância e a frequência, ∆i:</t>
  </si>
  <si>
    <t>R1</t>
  </si>
  <si>
    <t>R2</t>
  </si>
  <si>
    <t>R3</t>
  </si>
  <si>
    <t>R4</t>
  </si>
  <si>
    <t>R5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</si>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</sst>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i/>
      <sz val="10"/>
      <name val="Arial"/>
      <family val="2"/>
    </font>
    <font>
      <i/>
      <sz val="10"/>
      <name val="Arial"/>
      <charset val="1"/>
    </font>
    <font>
      <i/>
      <sz val="10"/>
      <color rgb="FFFF9900"/>
      <name val="Arial"/>
      <family val="2"/>
    </font>
    <font>
      <b/>
      <sz val="20"/>
      <color rgb="FFFF0066"/>
      <name val="DejaVu Math TeX Gyre"/>
      <charset val="1"/>
    </font>
    <font>
      <b/>
      <sz val="13"/>
      <color rgb="FFFF5D8B"/>
      <name val="DejaVu Math TeX Gyre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1409A"/>
      <rgbColor rgb="00333333"/>
    </indexedColors>
    <mruColors>
      <color rgb="FFFF5D8B"/>
      <color rgb="FFFFCCFF"/>
      <color rgb="FFFF00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20</xdr:row>
          <xdr:rowOff>104775</xdr:rowOff>
        </xdr:from>
        <xdr:to>
          <xdr:col>1</xdr:col>
          <xdr:colOff>2105025</xdr:colOff>
          <xdr:row>22</xdr:row>
          <xdr:rowOff>28575</xdr:rowOff>
        </xdr:to>
        <xdr:sp macro="" textlink="">
          <xdr:nvSpPr>
            <xdr:cNvPr id="1026" name="Picture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104775</xdr:colOff>
      <xdr:row>80</xdr:row>
      <xdr:rowOff>123825</xdr:rowOff>
    </xdr:from>
    <xdr:ext cx="1780487" cy="433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38200" y="12277725"/>
              <a:ext cx="1780487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𝑉𝑠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</m:d>
                          </m:e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38200" y="12277725"/>
              <a:ext cx="1780487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𝐼_𝐿= 𝐼_𝑠=𝑉𝑠/(𝑅∗(1−𝐷)^2 )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89</xdr:row>
      <xdr:rowOff>95250</xdr:rowOff>
    </xdr:from>
    <xdr:ext cx="577274" cy="439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76300" y="13754100"/>
              <a:ext cx="577274" cy="439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76300" y="13754100"/>
              <a:ext cx="577274" cy="439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𝐼_𝑜=𝑃/𝑉_𝑜 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409575</xdr:colOff>
      <xdr:row>104</xdr:row>
      <xdr:rowOff>9525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819775" y="18621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76200</xdr:colOff>
      <xdr:row>101</xdr:row>
      <xdr:rowOff>76200</xdr:rowOff>
    </xdr:from>
    <xdr:ext cx="930063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09625" y="18202275"/>
              <a:ext cx="930063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09625" y="18202275"/>
              <a:ext cx="930063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𝐿=  (𝑉_𝑆∗𝐷)/(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∆𝑖_𝐿</a:t>
              </a:r>
              <a:r>
                <a:rPr lang="pt-BR" sz="1400" b="0" i="0">
                  <a:latin typeface="Cambria Math" panose="02040503050406030204" pitchFamily="18" charset="0"/>
                </a:rPr>
                <a:t>∗𝑓)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98</xdr:row>
      <xdr:rowOff>142875</xdr:rowOff>
    </xdr:from>
    <xdr:ext cx="598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66775" y="18107025"/>
              <a:ext cx="598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66775" y="18107025"/>
              <a:ext cx="598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𝑖_𝑆=∆𝑖_𝐿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22</xdr:row>
      <xdr:rowOff>142875</xdr:rowOff>
    </xdr:from>
    <xdr:ext cx="1557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38200" y="3752850"/>
              <a:ext cx="155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17D268-F5B2-480A-9449-42544CF00E79}"/>
                </a:ext>
              </a:extLst>
            </xdr:cNvPr>
            <xdr:cNvSpPr txBox="1"/>
          </xdr:nvSpPr>
          <xdr:spPr>
            <a:xfrm>
              <a:off x="838200" y="3752850"/>
              <a:ext cx="155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𝑉_𝑜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12</xdr:row>
      <xdr:rowOff>38100</xdr:rowOff>
    </xdr:from>
    <xdr:ext cx="1349216" cy="493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19150" y="2028825"/>
              <a:ext cx="1349216" cy="493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𝑐𝑎𝑟𝑔𝑎</m:t>
                            </m:r>
                          </m:sub>
                        </m:sSub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𝑐𝑎𝑟𝑔𝑎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E6E00E8-915F-4047-A395-9611369F1608}"/>
                </a:ext>
              </a:extLst>
            </xdr:cNvPr>
            <xdr:cNvSpPr txBox="1"/>
          </xdr:nvSpPr>
          <xdr:spPr>
            <a:xfrm>
              <a:off x="819150" y="2028825"/>
              <a:ext cx="1349216" cy="493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𝑃_(𝑅_𝑐𝑎𝑟𝑔𝑎 )=  (𝑉_𝑜^2)/𝑅_𝑐𝑎𝑟𝑔𝑎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28</xdr:row>
      <xdr:rowOff>152400</xdr:rowOff>
    </xdr:from>
    <xdr:ext cx="1621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71525" y="4781550"/>
              <a:ext cx="162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53493CE-357A-4B22-BC6F-4E469CB15A64}"/>
                </a:ext>
              </a:extLst>
            </xdr:cNvPr>
            <xdr:cNvSpPr txBox="1"/>
          </xdr:nvSpPr>
          <xdr:spPr>
            <a:xfrm>
              <a:off x="771525" y="4781550"/>
              <a:ext cx="162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𝑉_𝑆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32</xdr:row>
      <xdr:rowOff>38100</xdr:rowOff>
    </xdr:from>
    <xdr:ext cx="1056892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47725" y="5362575"/>
              <a:ext cx="1056892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47725" y="5362575"/>
              <a:ext cx="1056892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𝑉_𝑂=𝑉_𝑆/((1−𝐷))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36</xdr:row>
      <xdr:rowOff>95250</xdr:rowOff>
    </xdr:from>
    <xdr:ext cx="907877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47725" y="6067425"/>
              <a:ext cx="907877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47725" y="6067425"/>
              <a:ext cx="907877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𝐷=1−𝑉_𝑆/𝑉_𝑂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61</xdr:row>
      <xdr:rowOff>19050</xdr:rowOff>
    </xdr:from>
    <xdr:ext cx="1881028" cy="47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85825" y="9001125"/>
              <a:ext cx="1881028" cy="47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</m:d>
                          </m:e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3F9D98C-BDEF-4DEE-9461-38396FC7C7DB}"/>
                </a:ext>
              </a:extLst>
            </xdr:cNvPr>
            <xdr:cNvSpPr txBox="1"/>
          </xdr:nvSpPr>
          <xdr:spPr>
            <a:xfrm>
              <a:off x="885825" y="9001125"/>
              <a:ext cx="1881028" cy="47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𝐿_𝑚í𝑛=(𝐷∗(1−𝐷)^2∗𝑅)/(2∗𝑓)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70</xdr:row>
      <xdr:rowOff>19050</xdr:rowOff>
    </xdr:from>
    <xdr:ext cx="1243482" cy="615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66775" y="10506075"/>
              <a:ext cx="1243482" cy="615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3C41056-7A1B-4AF6-9409-2E2DE6705CDD}"/>
                </a:ext>
              </a:extLst>
            </xdr:cNvPr>
            <xdr:cNvSpPr txBox="1"/>
          </xdr:nvSpPr>
          <xdr:spPr>
            <a:xfrm>
              <a:off x="866775" y="10506075"/>
              <a:ext cx="1243482" cy="615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𝐶=𝐷/(𝑅∗𝑓∗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(∆𝑉_𝑂)/𝑉_𝑂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44</xdr:row>
      <xdr:rowOff>95250</xdr:rowOff>
    </xdr:from>
    <xdr:ext cx="3286541" cy="464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F277198-7DE1-44D5-9E2D-2D9A79D36348}"/>
                </a:ext>
              </a:extLst>
            </xdr:cNvPr>
            <xdr:cNvSpPr txBox="1"/>
          </xdr:nvSpPr>
          <xdr:spPr>
            <a:xfrm>
              <a:off x="819150" y="7410450"/>
              <a:ext cx="3286541" cy="464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𝑒𝑞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F277198-7DE1-44D5-9E2D-2D9A79D36348}"/>
                </a:ext>
              </a:extLst>
            </xdr:cNvPr>
            <xdr:cNvSpPr txBox="1"/>
          </xdr:nvSpPr>
          <xdr:spPr>
            <a:xfrm>
              <a:off x="819150" y="7410450"/>
              <a:ext cx="3286541" cy="464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1/𝑅_𝑒𝑞 =1/𝑅_1 +1/𝑅_2 +1/𝑅_3 +1/𝑅_4 +1/𝑅_5 +1/𝑅_6 +1/𝑅_7 </a:t>
              </a:r>
              <a:endParaRPr lang="pt-B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2"/>
  <sheetViews>
    <sheetView showGridLines="0" tabSelected="1" zoomScaleNormal="100" zoomScaleSheetLayoutView="100" workbookViewId="0">
      <selection activeCell="B4" sqref="B4:G4"/>
    </sheetView>
  </sheetViews>
  <sheetFormatPr defaultColWidth="11" defaultRowHeight="12.75" x14ac:dyDescent="0.2"/>
  <cols>
    <col min="1" max="1" width="11" customWidth="1"/>
    <col min="2" max="2" width="32.42578125" customWidth="1"/>
    <col min="3" max="3" width="15.5703125" bestFit="1" customWidth="1"/>
  </cols>
  <sheetData>
    <row r="1" spans="2:19" x14ac:dyDescent="0.2">
      <c r="C1" s="14" t="s">
        <v>41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2:19" x14ac:dyDescent="0.2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4" spans="2:19" ht="73.5" x14ac:dyDescent="0.2">
      <c r="B4" s="8" t="s">
        <v>0</v>
      </c>
    </row>
    <row r="6" spans="2:19" s="1" customFormat="1" x14ac:dyDescent="0.2">
      <c r="B6" s="6" t="s">
        <v>1</v>
      </c>
      <c r="C6" s="6">
        <v>70</v>
      </c>
      <c r="D6" s="6" t="s">
        <v>2</v>
      </c>
    </row>
    <row r="7" spans="2:19" s="1" customFormat="1" x14ac:dyDescent="0.2">
      <c r="B7" s="7" t="s">
        <v>33</v>
      </c>
      <c r="C7" s="6">
        <v>10</v>
      </c>
      <c r="D7" s="6" t="s">
        <v>3</v>
      </c>
    </row>
    <row r="8" spans="2:19" s="1" customFormat="1" x14ac:dyDescent="0.2">
      <c r="B8" s="7" t="s">
        <v>32</v>
      </c>
      <c r="C8" s="6">
        <v>10</v>
      </c>
      <c r="D8" s="6" t="s">
        <v>3</v>
      </c>
    </row>
    <row r="9" spans="2:19" s="1" customFormat="1" x14ac:dyDescent="0.2">
      <c r="B9" s="7" t="s">
        <v>4</v>
      </c>
      <c r="C9" s="6">
        <v>10</v>
      </c>
      <c r="D9" s="6" t="s">
        <v>3</v>
      </c>
    </row>
    <row r="10" spans="2:19" s="1" customFormat="1" x14ac:dyDescent="0.2">
      <c r="B10" s="7" t="s">
        <v>5</v>
      </c>
      <c r="C10" s="6">
        <v>20000</v>
      </c>
      <c r="D10" s="6" t="s">
        <v>6</v>
      </c>
    </row>
    <row r="12" spans="2:19" x14ac:dyDescent="0.2">
      <c r="B12" s="3" t="s">
        <v>7</v>
      </c>
    </row>
    <row r="17" spans="2:6" s="1" customFormat="1" x14ac:dyDescent="0.2">
      <c r="B17" s="6" t="s">
        <v>8</v>
      </c>
      <c r="C17" s="6">
        <f>Req</f>
        <v>18.18</v>
      </c>
      <c r="D17" s="7" t="s">
        <v>9</v>
      </c>
    </row>
    <row r="18" spans="2:6" s="1" customFormat="1" x14ac:dyDescent="0.2">
      <c r="B18" s="6" t="s">
        <v>10</v>
      </c>
      <c r="C18" s="6">
        <v>70</v>
      </c>
      <c r="D18" s="6" t="s">
        <v>2</v>
      </c>
    </row>
    <row r="20" spans="2:6" x14ac:dyDescent="0.2">
      <c r="B20" s="3" t="s">
        <v>11</v>
      </c>
    </row>
    <row r="21" spans="2:6" x14ac:dyDescent="0.2">
      <c r="B21" s="3"/>
    </row>
    <row r="24" spans="2:6" s="1" customFormat="1" x14ac:dyDescent="0.2">
      <c r="C24" s="10">
        <f>SQRT(Rcarga*Pcarga)</f>
        <v>35.673519590867393</v>
      </c>
      <c r="D24" s="1" t="s">
        <v>12</v>
      </c>
    </row>
    <row r="25" spans="2:6" s="1" customFormat="1" x14ac:dyDescent="0.2"/>
    <row r="26" spans="2:6" s="1" customFormat="1" ht="73.5" x14ac:dyDescent="0.2">
      <c r="B26" s="8" t="s">
        <v>13</v>
      </c>
      <c r="C26" s="5"/>
      <c r="D26" s="5"/>
      <c r="E26" s="5"/>
      <c r="F26" s="5"/>
    </row>
    <row r="28" spans="2:6" x14ac:dyDescent="0.2">
      <c r="B28" s="3" t="s">
        <v>28</v>
      </c>
    </row>
    <row r="29" spans="2:6" x14ac:dyDescent="0.2">
      <c r="B29" s="3"/>
    </row>
    <row r="30" spans="2:6" s="1" customFormat="1" x14ac:dyDescent="0.2">
      <c r="B30" s="6"/>
      <c r="C30" s="6">
        <v>15</v>
      </c>
      <c r="D30" s="6" t="s">
        <v>12</v>
      </c>
    </row>
    <row r="32" spans="2:6" ht="73.5" x14ac:dyDescent="2.85">
      <c r="B32" s="9" t="s">
        <v>14</v>
      </c>
    </row>
    <row r="36" spans="2:11" x14ac:dyDescent="0.2">
      <c r="B36" s="3" t="s">
        <v>15</v>
      </c>
    </row>
    <row r="37" spans="2:11" x14ac:dyDescent="0.2">
      <c r="B37" s="3"/>
    </row>
    <row r="38" spans="2:11" x14ac:dyDescent="0.2">
      <c r="B38" s="3"/>
    </row>
    <row r="39" spans="2:11" x14ac:dyDescent="0.2">
      <c r="B39" s="3"/>
    </row>
    <row r="41" spans="2:11" s="1" customFormat="1" x14ac:dyDescent="0.2">
      <c r="B41" s="1" t="s">
        <v>16</v>
      </c>
      <c r="C41" s="1">
        <f>ROUND(1-(Vs/Vo),5)</f>
        <v>0.57952000000000004</v>
      </c>
      <c r="D41" s="1" t="s">
        <v>17</v>
      </c>
    </row>
    <row r="42" spans="2:11" x14ac:dyDescent="0.2">
      <c r="C42" t="s">
        <v>18</v>
      </c>
      <c r="J42" s="1"/>
      <c r="K42" s="1"/>
    </row>
    <row r="43" spans="2:11" ht="73.5" x14ac:dyDescent="2.85">
      <c r="B43" s="9" t="s">
        <v>19</v>
      </c>
    </row>
    <row r="44" spans="2:11" x14ac:dyDescent="0.2">
      <c r="B44" s="3" t="s">
        <v>29</v>
      </c>
    </row>
    <row r="46" spans="2:11" s="1" customFormat="1" x14ac:dyDescent="0.2"/>
    <row r="47" spans="2:11" s="1" customFormat="1" x14ac:dyDescent="0.2"/>
    <row r="48" spans="2:11" s="1" customFormat="1" x14ac:dyDescent="0.2"/>
    <row r="49" spans="2:4" s="1" customFormat="1" x14ac:dyDescent="0.2">
      <c r="B49" s="12" t="s">
        <v>44</v>
      </c>
      <c r="C49" s="12">
        <v>150</v>
      </c>
    </row>
    <row r="50" spans="2:4" x14ac:dyDescent="0.2">
      <c r="B50" s="12" t="s">
        <v>45</v>
      </c>
      <c r="C50" s="13">
        <v>150</v>
      </c>
    </row>
    <row r="51" spans="2:4" ht="12" customHeight="1" x14ac:dyDescent="0.2">
      <c r="B51" s="12" t="s">
        <v>46</v>
      </c>
      <c r="C51" s="13">
        <v>150</v>
      </c>
    </row>
    <row r="52" spans="2:4" x14ac:dyDescent="0.2">
      <c r="B52" s="12" t="s">
        <v>47</v>
      </c>
      <c r="C52" s="13">
        <v>120</v>
      </c>
    </row>
    <row r="53" spans="2:4" x14ac:dyDescent="0.2">
      <c r="B53" s="12" t="s">
        <v>48</v>
      </c>
      <c r="C53" s="13">
        <v>120</v>
      </c>
    </row>
    <row r="54" spans="2:4" x14ac:dyDescent="0.2">
      <c r="B54" s="12" t="s">
        <v>49</v>
      </c>
      <c r="C54" s="13">
        <v>120</v>
      </c>
    </row>
    <row r="55" spans="2:4" x14ac:dyDescent="0.2">
      <c r="B55" s="12" t="s">
        <v>50</v>
      </c>
      <c r="C55" s="13">
        <v>100</v>
      </c>
    </row>
    <row r="57" spans="2:4" s="1" customFormat="1" x14ac:dyDescent="0.2">
      <c r="B57" s="1" t="s">
        <v>20</v>
      </c>
      <c r="C57" s="1">
        <f>ROUND(((1/r_1)+(1/r_2)+(1/r_3)+(1/r_4)+(1/r_5)+(1/r_6)+(1/r_7))^(-1),2)</f>
        <v>18.18</v>
      </c>
      <c r="D57" s="2" t="s">
        <v>9</v>
      </c>
    </row>
    <row r="59" spans="2:4" ht="73.5" x14ac:dyDescent="2.85">
      <c r="B59" s="9" t="s">
        <v>36</v>
      </c>
    </row>
    <row r="60" spans="2:4" x14ac:dyDescent="0.2">
      <c r="B60" s="3" t="s">
        <v>42</v>
      </c>
    </row>
    <row r="66" spans="1:9" x14ac:dyDescent="0.2">
      <c r="B66" s="1" t="s">
        <v>37</v>
      </c>
      <c r="C66" s="1">
        <f>ROUND((((dCycle*(1-dCycle)^2)*Req)/(2*f))*1000,6)</f>
        <v>4.6568999999999999E-2</v>
      </c>
      <c r="D66" s="1" t="s">
        <v>21</v>
      </c>
    </row>
    <row r="67" spans="1:9" x14ac:dyDescent="0.2">
      <c r="B67" s="1"/>
      <c r="C67" s="1"/>
      <c r="D67" s="1"/>
    </row>
    <row r="68" spans="1:9" ht="73.5" x14ac:dyDescent="2.85">
      <c r="B68" s="9" t="s">
        <v>38</v>
      </c>
    </row>
    <row r="69" spans="1:9" s="1" customFormat="1" x14ac:dyDescent="0.2">
      <c r="A69"/>
      <c r="B69" s="3" t="s">
        <v>22</v>
      </c>
      <c r="C69"/>
      <c r="D69"/>
      <c r="E69"/>
      <c r="F69"/>
      <c r="G69"/>
    </row>
    <row r="70" spans="1:9" s="1" customFormat="1" x14ac:dyDescent="0.2"/>
    <row r="71" spans="1:9" s="4" customFormat="1" x14ac:dyDescent="0.2"/>
    <row r="76" spans="1:9" x14ac:dyDescent="0.2">
      <c r="A76" s="1"/>
      <c r="B76" s="1" t="s">
        <v>39</v>
      </c>
      <c r="C76" s="1">
        <f>ROUND(((dCycle)/(Req*(deltaVperc/100)*f))*10^6,3)</f>
        <v>15.938000000000001</v>
      </c>
      <c r="D76" s="1" t="s">
        <v>23</v>
      </c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73.5" x14ac:dyDescent="2.85">
      <c r="B78" s="9" t="s">
        <v>34</v>
      </c>
    </row>
    <row r="80" spans="1:9" x14ac:dyDescent="0.2">
      <c r="B80" s="3" t="s">
        <v>25</v>
      </c>
    </row>
    <row r="81" spans="1:9" x14ac:dyDescent="0.2">
      <c r="B81" t="s">
        <v>26</v>
      </c>
    </row>
    <row r="85" spans="1:9" x14ac:dyDescent="0.2">
      <c r="B85" s="1" t="s">
        <v>27</v>
      </c>
      <c r="C85" s="10">
        <f>P/Vs</f>
        <v>4.666666666666667</v>
      </c>
      <c r="D85" s="1" t="s">
        <v>24</v>
      </c>
    </row>
    <row r="86" spans="1:9" x14ac:dyDescent="0.2">
      <c r="B86" s="1" t="s">
        <v>27</v>
      </c>
      <c r="C86">
        <f>ROUND(Vs/(Req*(1-dCycle)^2),2)</f>
        <v>4.67</v>
      </c>
      <c r="D86" t="s">
        <v>24</v>
      </c>
    </row>
    <row r="87" spans="1:9" ht="73.5" x14ac:dyDescent="2.85">
      <c r="B87" s="9" t="s">
        <v>30</v>
      </c>
    </row>
    <row r="89" spans="1:9" x14ac:dyDescent="0.2">
      <c r="B89" s="3" t="s">
        <v>25</v>
      </c>
    </row>
    <row r="91" spans="1:9" s="1" customFormat="1" x14ac:dyDescent="0.2">
      <c r="A91"/>
      <c r="B91"/>
      <c r="C91"/>
      <c r="D91"/>
      <c r="E91"/>
      <c r="F91"/>
      <c r="G91"/>
      <c r="H91"/>
      <c r="I91"/>
    </row>
    <row r="92" spans="1:9" s="1" customFormat="1" x14ac:dyDescent="0.2">
      <c r="A92"/>
      <c r="B92"/>
      <c r="C92"/>
      <c r="D92"/>
      <c r="E92"/>
      <c r="F92"/>
      <c r="G92"/>
      <c r="H92"/>
      <c r="I92"/>
    </row>
    <row r="94" spans="1:9" x14ac:dyDescent="0.2">
      <c r="B94" s="1" t="s">
        <v>31</v>
      </c>
      <c r="C94" s="10">
        <f>ABS(P/Vo)</f>
        <v>1.9622398014778548</v>
      </c>
      <c r="D94" s="1" t="s">
        <v>24</v>
      </c>
    </row>
    <row r="96" spans="1:9" ht="73.5" x14ac:dyDescent="2.85">
      <c r="B96" s="9" t="s">
        <v>40</v>
      </c>
    </row>
    <row r="97" spans="1:13" ht="73.5" x14ac:dyDescent="2.85">
      <c r="B97" s="9"/>
    </row>
    <row r="98" spans="1:13" x14ac:dyDescent="0.2">
      <c r="B98" s="3" t="s">
        <v>43</v>
      </c>
    </row>
    <row r="100" spans="1:13" x14ac:dyDescent="0.2">
      <c r="B100" s="1"/>
      <c r="C100" s="1">
        <f>ROUND(Is*delta_Is_perc/100,2)</f>
        <v>0.47</v>
      </c>
      <c r="D100" s="1" t="s">
        <v>24</v>
      </c>
    </row>
    <row r="101" spans="1:13" x14ac:dyDescent="0.2">
      <c r="B101" s="1"/>
      <c r="C101" s="1"/>
      <c r="D101" s="1"/>
    </row>
    <row r="102" spans="1:13" x14ac:dyDescent="0.2">
      <c r="A102" s="1"/>
      <c r="B102" s="1"/>
      <c r="C102" s="1"/>
      <c r="D102" s="1"/>
      <c r="E102" s="1" t="s">
        <v>26</v>
      </c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3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E105" s="1"/>
      <c r="F105" s="1"/>
      <c r="G105" s="1"/>
      <c r="H105" s="1"/>
      <c r="I105" s="1"/>
      <c r="J105" s="1"/>
      <c r="K105" s="1"/>
      <c r="L105" s="1"/>
      <c r="M105" s="1"/>
    </row>
    <row r="107" spans="1:13" x14ac:dyDescent="0.2">
      <c r="B107" s="1" t="s">
        <v>35</v>
      </c>
      <c r="C107">
        <f>ROUND((Vs*dCycle/(delta_Is*f))*10^3,2)</f>
        <v>0.92</v>
      </c>
      <c r="D107" t="s">
        <v>21</v>
      </c>
    </row>
    <row r="117" spans="2:2" s="1" customFormat="1" x14ac:dyDescent="0.2"/>
    <row r="118" spans="2:2" s="1" customFormat="1" x14ac:dyDescent="0.2"/>
    <row r="119" spans="2:2" s="1" customFormat="1" x14ac:dyDescent="0.2"/>
    <row r="120" spans="2:2" s="1" customFormat="1" x14ac:dyDescent="0.2"/>
    <row r="122" spans="2:2" ht="12" customHeight="1" x14ac:dyDescent="0.2"/>
    <row r="128" spans="2:2" x14ac:dyDescent="0.2">
      <c r="B128" s="1"/>
    </row>
    <row r="129" spans="2:5" ht="73.5" x14ac:dyDescent="2.85">
      <c r="B129" s="9"/>
    </row>
    <row r="130" spans="2:5" ht="73.5" x14ac:dyDescent="2.85">
      <c r="B130" s="9"/>
    </row>
    <row r="131" spans="2:5" x14ac:dyDescent="0.2">
      <c r="B131" s="3"/>
    </row>
    <row r="135" spans="2:5" s="1" customFormat="1" x14ac:dyDescent="0.2"/>
    <row r="136" spans="2:5" x14ac:dyDescent="0.2">
      <c r="E136" t="s">
        <v>26</v>
      </c>
    </row>
    <row r="140" spans="2:5" ht="12" customHeight="1" x14ac:dyDescent="0.2">
      <c r="B140" s="3"/>
    </row>
    <row r="145" spans="2:4" x14ac:dyDescent="0.2">
      <c r="B145" s="1"/>
    </row>
    <row r="146" spans="2:4" x14ac:dyDescent="0.2">
      <c r="B146" s="1"/>
    </row>
    <row r="147" spans="2:4" s="4" customFormat="1" ht="73.5" x14ac:dyDescent="2.85">
      <c r="B147" s="9"/>
    </row>
    <row r="148" spans="2:4" s="4" customFormat="1" x14ac:dyDescent="0.2"/>
    <row r="149" spans="2:4" s="1" customFormat="1" x14ac:dyDescent="0.2">
      <c r="B149" s="11"/>
      <c r="C149" s="11"/>
      <c r="D149" s="11"/>
    </row>
    <row r="150" spans="2:4" s="1" customFormat="1" x14ac:dyDescent="0.2">
      <c r="B150" s="11"/>
      <c r="C150" s="11"/>
      <c r="D150" s="11"/>
    </row>
    <row r="152" spans="2:4" ht="73.5" x14ac:dyDescent="2.85">
      <c r="B152" s="9"/>
    </row>
    <row r="153" spans="2:4" ht="73.5" x14ac:dyDescent="2.85">
      <c r="B153" s="9"/>
    </row>
    <row r="154" spans="2:4" x14ac:dyDescent="0.2">
      <c r="B154" s="3"/>
    </row>
    <row r="158" spans="2:4" x14ac:dyDescent="0.2">
      <c r="B158" s="3"/>
    </row>
    <row r="159" spans="2:4" x14ac:dyDescent="0.2">
      <c r="B159" s="3"/>
    </row>
    <row r="162" spans="2:3" x14ac:dyDescent="0.2">
      <c r="B162" s="3"/>
    </row>
    <row r="164" spans="2:3" s="1" customFormat="1" x14ac:dyDescent="0.2"/>
    <row r="165" spans="2:3" s="1" customFormat="1" x14ac:dyDescent="0.2">
      <c r="C165" s="10"/>
    </row>
    <row r="166" spans="2:3" s="1" customFormat="1" x14ac:dyDescent="0.2">
      <c r="C166" s="10"/>
    </row>
    <row r="167" spans="2:3" s="1" customFormat="1" x14ac:dyDescent="0.2">
      <c r="C167" s="10"/>
    </row>
    <row r="168" spans="2:3" x14ac:dyDescent="0.2">
      <c r="B168" s="3"/>
    </row>
    <row r="174" spans="2:3" s="1" customFormat="1" x14ac:dyDescent="0.2"/>
    <row r="176" spans="2:3" x14ac:dyDescent="0.2">
      <c r="B176" s="3"/>
    </row>
    <row r="177" spans="3:7" x14ac:dyDescent="0.2">
      <c r="G177" t="s">
        <v>18</v>
      </c>
    </row>
    <row r="178" spans="3:7" x14ac:dyDescent="0.2">
      <c r="G178" t="s">
        <v>18</v>
      </c>
    </row>
    <row r="182" spans="3:7" s="1" customFormat="1" x14ac:dyDescent="0.2">
      <c r="C182" s="10"/>
    </row>
  </sheetData>
  <protectedRanges>
    <protectedRange sqref="C6:C10" name="Intervalo4"/>
    <protectedRange sqref="C30" name="Intervalo2"/>
    <protectedRange sqref="C149:C150" name="Intervalo1"/>
    <protectedRange sqref="C17:C18" name="Intervalo3"/>
  </protectedRanges>
  <mergeCells count="1">
    <mergeCell ref="C1:S2"/>
  </mergeCell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>
              <from>
                <xdr:col>1</xdr:col>
                <xdr:colOff>104775</xdr:colOff>
                <xdr:row>20</xdr:row>
                <xdr:rowOff>104775</xdr:rowOff>
              </from>
              <to>
                <xdr:col>1</xdr:col>
                <xdr:colOff>2105025</xdr:colOff>
                <xdr:row>22</xdr:row>
                <xdr:rowOff>28575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34</vt:i4>
      </vt:variant>
    </vt:vector>
  </HeadingPairs>
  <TitlesOfParts>
    <vt:vector size="35" baseType="lpstr">
      <vt:lpstr>Sheet1</vt:lpstr>
      <vt:lpstr>_cap1Daniel</vt:lpstr>
      <vt:lpstr>_cap1Rashid</vt:lpstr>
      <vt:lpstr>_cap2</vt:lpstr>
      <vt:lpstr>_ind1</vt:lpstr>
      <vt:lpstr>_ind2</vt:lpstr>
      <vt:lpstr>_L1min</vt:lpstr>
      <vt:lpstr>_L2min</vt:lpstr>
      <vt:lpstr>dCycle</vt:lpstr>
      <vt:lpstr>delta_Io</vt:lpstr>
      <vt:lpstr>delta_Io_perc</vt:lpstr>
      <vt:lpstr>delta_Is</vt:lpstr>
      <vt:lpstr>delta_Is_perc</vt:lpstr>
      <vt:lpstr>delta_Vcap1</vt:lpstr>
      <vt:lpstr>deltaVperc</vt:lpstr>
      <vt:lpstr>f</vt:lpstr>
      <vt:lpstr>Iind2</vt:lpstr>
      <vt:lpstr>Io</vt:lpstr>
      <vt:lpstr>Is</vt:lpstr>
      <vt:lpstr>nc1prcnt</vt:lpstr>
      <vt:lpstr>P</vt:lpstr>
      <vt:lpstr>Pcarga</vt:lpstr>
      <vt:lpstr>r_1</vt:lpstr>
      <vt:lpstr>r_2</vt:lpstr>
      <vt:lpstr>r_3</vt:lpstr>
      <vt:lpstr>r_4</vt:lpstr>
      <vt:lpstr>r_5</vt:lpstr>
      <vt:lpstr>r_6</vt:lpstr>
      <vt:lpstr>r_7</vt:lpstr>
      <vt:lpstr>Rcarga</vt:lpstr>
      <vt:lpstr>Req</vt:lpstr>
      <vt:lpstr>test</vt:lpstr>
      <vt:lpstr>Vcap1</vt:lpstr>
      <vt:lpstr>Vo</vt:lpstr>
      <vt:lpstr>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ycl</dc:creator>
  <cp:lastModifiedBy>Windows User</cp:lastModifiedBy>
  <cp:revision>11</cp:revision>
  <cp:lastPrinted>1601-01-01T00:00:00Z</cp:lastPrinted>
  <dcterms:created xsi:type="dcterms:W3CDTF">1899-12-30T00:00:00Z</dcterms:created>
  <dcterms:modified xsi:type="dcterms:W3CDTF">2018-06-05T01:59:32Z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