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stat\DESEMP12\"/>
    </mc:Choice>
  </mc:AlternateContent>
  <bookViews>
    <workbookView xWindow="240" yWindow="135" windowWidth="21075" windowHeight="10005" firstSheet="3" activeTab="6"/>
  </bookViews>
  <sheets>
    <sheet name="Índice" sheetId="1" r:id="rId1"/>
    <sheet name="I. Licenciamento" sheetId="4" r:id="rId2"/>
    <sheet name="II. Licenciamento Motorização" sheetId="5" r:id="rId3"/>
    <sheet name="III. Licenciamento Combustível" sheetId="6" r:id="rId4"/>
    <sheet name="IV. Licenciamento Empresa" sheetId="12" r:id="rId5"/>
    <sheet name="V. Exportação Volume" sheetId="8" r:id="rId6"/>
    <sheet name="VI. Produção" sheetId="9" r:id="rId7"/>
    <sheet name="VII. Outras informações" sheetId="11" r:id="rId8"/>
  </sheets>
  <calcPr calcId="152511"/>
</workbook>
</file>

<file path=xl/calcChain.xml><?xml version="1.0" encoding="utf-8"?>
<calcChain xmlns="http://schemas.openxmlformats.org/spreadsheetml/2006/main">
  <c r="F14" i="12" l="1"/>
  <c r="G14" i="12"/>
  <c r="H14" i="12"/>
  <c r="I14" i="12"/>
  <c r="J14" i="12"/>
  <c r="K14" i="12"/>
  <c r="L14" i="12"/>
  <c r="M14" i="12"/>
  <c r="N14" i="12"/>
  <c r="O14" i="12"/>
  <c r="P14" i="12"/>
  <c r="E14" i="12"/>
  <c r="E133" i="12" l="1"/>
  <c r="E111" i="12"/>
  <c r="E110" i="12" s="1"/>
  <c r="E25" i="12" l="1"/>
  <c r="F25" i="12"/>
  <c r="G25" i="12"/>
  <c r="H25" i="12"/>
  <c r="I25" i="12"/>
  <c r="J25" i="12"/>
  <c r="K25" i="12"/>
  <c r="L25" i="12"/>
  <c r="M25" i="12"/>
  <c r="N25" i="12"/>
  <c r="O25" i="12"/>
  <c r="P25" i="12"/>
  <c r="Q150" i="12"/>
  <c r="Q149" i="12"/>
  <c r="Q148" i="12"/>
  <c r="Q147" i="12"/>
  <c r="Q146" i="12"/>
  <c r="Q145" i="12"/>
  <c r="Q144" i="12"/>
  <c r="Q143" i="12"/>
  <c r="P142" i="12"/>
  <c r="O142" i="12"/>
  <c r="N142" i="12"/>
  <c r="M142" i="12"/>
  <c r="M141" i="12" s="1"/>
  <c r="L142" i="12"/>
  <c r="L141" i="12" s="1"/>
  <c r="K142" i="12"/>
  <c r="J142" i="12"/>
  <c r="J141" i="12" s="1"/>
  <c r="I142" i="12"/>
  <c r="I141" i="12" s="1"/>
  <c r="H142" i="12"/>
  <c r="G142" i="12"/>
  <c r="F142" i="12"/>
  <c r="F141" i="12" s="1"/>
  <c r="E142" i="12"/>
  <c r="P141" i="12"/>
  <c r="O141" i="12"/>
  <c r="N141" i="12"/>
  <c r="K141" i="12"/>
  <c r="H141" i="12"/>
  <c r="G141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Q135" i="12"/>
  <c r="Q134" i="12"/>
  <c r="P133" i="12"/>
  <c r="O133" i="12"/>
  <c r="N133" i="12"/>
  <c r="M133" i="12"/>
  <c r="L133" i="12"/>
  <c r="K133" i="12"/>
  <c r="J133" i="12"/>
  <c r="I133" i="12"/>
  <c r="H133" i="12"/>
  <c r="G133" i="12"/>
  <c r="F133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P111" i="12"/>
  <c r="P110" i="12" s="1"/>
  <c r="O111" i="12"/>
  <c r="O110" i="12" s="1"/>
  <c r="N111" i="12"/>
  <c r="N110" i="12" s="1"/>
  <c r="M111" i="12"/>
  <c r="M110" i="12" s="1"/>
  <c r="L111" i="12"/>
  <c r="L110" i="12" s="1"/>
  <c r="K111" i="12"/>
  <c r="K110" i="12" s="1"/>
  <c r="J111" i="12"/>
  <c r="J110" i="12" s="1"/>
  <c r="I111" i="12"/>
  <c r="I110" i="12" s="1"/>
  <c r="H111" i="12"/>
  <c r="H110" i="12" s="1"/>
  <c r="G111" i="12"/>
  <c r="G110" i="12" s="1"/>
  <c r="F111" i="12"/>
  <c r="F110" i="12" s="1"/>
  <c r="Q109" i="12"/>
  <c r="Q108" i="12"/>
  <c r="Q107" i="12"/>
  <c r="Q106" i="12"/>
  <c r="Q105" i="12"/>
  <c r="Q104" i="12"/>
  <c r="Q103" i="12"/>
  <c r="Q102" i="12"/>
  <c r="Q101" i="12"/>
  <c r="Q100" i="12"/>
  <c r="P99" i="12"/>
  <c r="P98" i="12" s="1"/>
  <c r="O99" i="12"/>
  <c r="O98" i="12" s="1"/>
  <c r="N99" i="12"/>
  <c r="N98" i="12" s="1"/>
  <c r="M99" i="12"/>
  <c r="L99" i="12"/>
  <c r="L98" i="12" s="1"/>
  <c r="K99" i="12"/>
  <c r="K98" i="12" s="1"/>
  <c r="J99" i="12"/>
  <c r="J98" i="12" s="1"/>
  <c r="I99" i="12"/>
  <c r="I98" i="12" s="1"/>
  <c r="H99" i="12"/>
  <c r="H98" i="12" s="1"/>
  <c r="G99" i="12"/>
  <c r="G98" i="12" s="1"/>
  <c r="F99" i="12"/>
  <c r="E99" i="12"/>
  <c r="E98" i="12" s="1"/>
  <c r="M98" i="12"/>
  <c r="F98" i="12"/>
  <c r="Q97" i="12"/>
  <c r="Q96" i="12"/>
  <c r="Q95" i="12"/>
  <c r="Q94" i="12"/>
  <c r="Q93" i="12"/>
  <c r="Q92" i="12"/>
  <c r="P91" i="12"/>
  <c r="P90" i="12" s="1"/>
  <c r="O91" i="12"/>
  <c r="O90" i="12" s="1"/>
  <c r="N91" i="12"/>
  <c r="N90" i="12" s="1"/>
  <c r="M91" i="12"/>
  <c r="M90" i="12" s="1"/>
  <c r="L91" i="12"/>
  <c r="L90" i="12" s="1"/>
  <c r="K91" i="12"/>
  <c r="J91" i="12"/>
  <c r="I91" i="12"/>
  <c r="I90" i="12" s="1"/>
  <c r="H91" i="12"/>
  <c r="H90" i="12" s="1"/>
  <c r="G91" i="12"/>
  <c r="G90" i="12" s="1"/>
  <c r="F91" i="12"/>
  <c r="F90" i="12" s="1"/>
  <c r="E91" i="12"/>
  <c r="E90" i="12" s="1"/>
  <c r="K90" i="12"/>
  <c r="J90" i="12"/>
  <c r="Q89" i="12"/>
  <c r="Q88" i="12"/>
  <c r="Q87" i="12"/>
  <c r="Q86" i="12"/>
  <c r="Q85" i="12"/>
  <c r="Q84" i="12"/>
  <c r="Q83" i="12"/>
  <c r="P82" i="12"/>
  <c r="O82" i="12"/>
  <c r="N82" i="12"/>
  <c r="M82" i="12"/>
  <c r="M81" i="12" s="1"/>
  <c r="L82" i="12"/>
  <c r="L81" i="12" s="1"/>
  <c r="K82" i="12"/>
  <c r="K81" i="12" s="1"/>
  <c r="J82" i="12"/>
  <c r="J81" i="12" s="1"/>
  <c r="I82" i="12"/>
  <c r="I81" i="12" s="1"/>
  <c r="H82" i="12"/>
  <c r="G82" i="12"/>
  <c r="F82" i="12"/>
  <c r="F81" i="12" s="1"/>
  <c r="E82" i="12"/>
  <c r="P81" i="12"/>
  <c r="O81" i="12"/>
  <c r="N81" i="12"/>
  <c r="H81" i="12"/>
  <c r="G81" i="12"/>
  <c r="Q80" i="12"/>
  <c r="Q79" i="12"/>
  <c r="Q78" i="12"/>
  <c r="Q77" i="12"/>
  <c r="Q76" i="12"/>
  <c r="Q75" i="12"/>
  <c r="Q74" i="12"/>
  <c r="P73" i="12"/>
  <c r="O73" i="12"/>
  <c r="N73" i="12"/>
  <c r="N72" i="12" s="1"/>
  <c r="M73" i="12"/>
  <c r="M72" i="12" s="1"/>
  <c r="L73" i="12"/>
  <c r="L72" i="12" s="1"/>
  <c r="K73" i="12"/>
  <c r="K72" i="12" s="1"/>
  <c r="J73" i="12"/>
  <c r="J72" i="12" s="1"/>
  <c r="I73" i="12"/>
  <c r="H73" i="12"/>
  <c r="G73" i="12"/>
  <c r="G72" i="12" s="1"/>
  <c r="F73" i="12"/>
  <c r="F72" i="12" s="1"/>
  <c r="E73" i="12"/>
  <c r="E72" i="12" s="1"/>
  <c r="P72" i="12"/>
  <c r="O72" i="12"/>
  <c r="I72" i="12"/>
  <c r="H72" i="12"/>
  <c r="Q70" i="12"/>
  <c r="Q69" i="12"/>
  <c r="Q68" i="12"/>
  <c r="Q67" i="12"/>
  <c r="Q66" i="12"/>
  <c r="Q65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Q63" i="12"/>
  <c r="Q62" i="12"/>
  <c r="Q61" i="12"/>
  <c r="Q60" i="12"/>
  <c r="Q59" i="12"/>
  <c r="Q58" i="12"/>
  <c r="Q57" i="12"/>
  <c r="Q56" i="12"/>
  <c r="Q55" i="12"/>
  <c r="Q54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Q52" i="12"/>
  <c r="Q51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Q49" i="12"/>
  <c r="Q48" i="12"/>
  <c r="Q45" i="12"/>
  <c r="Q44" i="12"/>
  <c r="Q43" i="12"/>
  <c r="Q42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Q40" i="12"/>
  <c r="Q39" i="12"/>
  <c r="Q38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Q36" i="12"/>
  <c r="Q35" i="12"/>
  <c r="Q34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Q32" i="12"/>
  <c r="Q31" i="12"/>
  <c r="Q30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Q28" i="12"/>
  <c r="Q27" i="12"/>
  <c r="Q26" i="12"/>
  <c r="Q24" i="12"/>
  <c r="Q23" i="12"/>
  <c r="Q22" i="12"/>
  <c r="Q21" i="12"/>
  <c r="Q20" i="12"/>
  <c r="Q19" i="12"/>
  <c r="Q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Q16" i="12"/>
  <c r="Q15" i="12"/>
  <c r="Q13" i="12"/>
  <c r="Q12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Q10" i="12"/>
  <c r="I47" i="12" l="1"/>
  <c r="I46" i="12" s="1"/>
  <c r="M47" i="12"/>
  <c r="M46" i="12" s="1"/>
  <c r="Q82" i="12"/>
  <c r="Q111" i="12"/>
  <c r="Q128" i="12"/>
  <c r="Q131" i="12"/>
  <c r="Q129" i="12"/>
  <c r="H47" i="12"/>
  <c r="H46" i="12" s="1"/>
  <c r="Q50" i="12"/>
  <c r="L47" i="12"/>
  <c r="L46" i="12" s="1"/>
  <c r="P47" i="12"/>
  <c r="P46" i="12" s="1"/>
  <c r="I9" i="12"/>
  <c r="I8" i="12" s="1"/>
  <c r="M9" i="12"/>
  <c r="M8" i="12" s="1"/>
  <c r="Q37" i="12"/>
  <c r="Q17" i="12"/>
  <c r="N9" i="12"/>
  <c r="N8" i="12" s="1"/>
  <c r="J9" i="12"/>
  <c r="J8" i="12" s="1"/>
  <c r="Q11" i="12"/>
  <c r="G9" i="12"/>
  <c r="G8" i="12" s="1"/>
  <c r="K9" i="12"/>
  <c r="K8" i="12" s="1"/>
  <c r="O9" i="12"/>
  <c r="O8" i="12" s="1"/>
  <c r="P9" i="12"/>
  <c r="P8" i="12" s="1"/>
  <c r="Q142" i="12"/>
  <c r="Q110" i="12"/>
  <c r="Q138" i="12"/>
  <c r="Q98" i="12"/>
  <c r="Q99" i="12"/>
  <c r="Q137" i="12"/>
  <c r="Q139" i="12"/>
  <c r="O71" i="12"/>
  <c r="Q90" i="12"/>
  <c r="N71" i="12"/>
  <c r="Q91" i="12"/>
  <c r="F71" i="12"/>
  <c r="J71" i="12"/>
  <c r="G71" i="12"/>
  <c r="K71" i="12"/>
  <c r="Q126" i="12"/>
  <c r="I125" i="12"/>
  <c r="I124" i="12" s="1"/>
  <c r="M125" i="12"/>
  <c r="M124" i="12" s="1"/>
  <c r="Q127" i="12"/>
  <c r="Q130" i="12"/>
  <c r="Q132" i="12"/>
  <c r="Q133" i="12"/>
  <c r="F125" i="12"/>
  <c r="F124" i="12" s="1"/>
  <c r="J125" i="12"/>
  <c r="J124" i="12" s="1"/>
  <c r="N125" i="12"/>
  <c r="N124" i="12" s="1"/>
  <c r="Q73" i="12"/>
  <c r="I71" i="12"/>
  <c r="M71" i="12"/>
  <c r="H125" i="12"/>
  <c r="H124" i="12" s="1"/>
  <c r="L125" i="12"/>
  <c r="L124" i="12" s="1"/>
  <c r="P125" i="12"/>
  <c r="P124" i="12" s="1"/>
  <c r="G125" i="12"/>
  <c r="G124" i="12" s="1"/>
  <c r="K125" i="12"/>
  <c r="K124" i="12" s="1"/>
  <c r="O125" i="12"/>
  <c r="O124" i="12" s="1"/>
  <c r="Q136" i="12"/>
  <c r="Q140" i="12"/>
  <c r="Q64" i="12"/>
  <c r="Q53" i="12"/>
  <c r="G47" i="12"/>
  <c r="G46" i="12" s="1"/>
  <c r="K47" i="12"/>
  <c r="K46" i="12" s="1"/>
  <c r="O47" i="12"/>
  <c r="O46" i="12" s="1"/>
  <c r="F47" i="12"/>
  <c r="F46" i="12" s="1"/>
  <c r="J47" i="12"/>
  <c r="J46" i="12" s="1"/>
  <c r="N47" i="12"/>
  <c r="N46" i="12" s="1"/>
  <c r="Q41" i="12"/>
  <c r="L9" i="12"/>
  <c r="L8" i="12" s="1"/>
  <c r="Q33" i="12"/>
  <c r="H9" i="12"/>
  <c r="H8" i="12" s="1"/>
  <c r="Q29" i="12"/>
  <c r="Q25" i="12"/>
  <c r="F9" i="12"/>
  <c r="F8" i="12" s="1"/>
  <c r="Q14" i="12"/>
  <c r="E9" i="12"/>
  <c r="E8" i="12" s="1"/>
  <c r="Q72" i="12"/>
  <c r="L71" i="12"/>
  <c r="H71" i="12"/>
  <c r="P71" i="12"/>
  <c r="E47" i="12"/>
  <c r="E81" i="12"/>
  <c r="E125" i="12"/>
  <c r="E141" i="12"/>
  <c r="Q141" i="12" s="1"/>
  <c r="G7" i="12" l="1"/>
  <c r="M7" i="12"/>
  <c r="I7" i="12"/>
  <c r="P7" i="12"/>
  <c r="J7" i="12"/>
  <c r="K7" i="12"/>
  <c r="H7" i="12"/>
  <c r="O7" i="12"/>
  <c r="N7" i="12"/>
  <c r="F7" i="12"/>
  <c r="L7" i="12"/>
  <c r="Q8" i="12"/>
  <c r="Q9" i="12"/>
  <c r="Q81" i="12"/>
  <c r="E71" i="12"/>
  <c r="Q71" i="12" s="1"/>
  <c r="E46" i="12"/>
  <c r="Q47" i="12"/>
  <c r="Q125" i="12"/>
  <c r="E124" i="12"/>
  <c r="Q124" i="12" s="1"/>
  <c r="Q46" i="12" l="1"/>
  <c r="E7" i="12"/>
  <c r="Q7" i="12" s="1"/>
  <c r="E10" i="5" l="1"/>
  <c r="F10" i="5"/>
  <c r="G10" i="5"/>
  <c r="H10" i="5"/>
  <c r="I10" i="5"/>
  <c r="J10" i="5"/>
  <c r="K10" i="5"/>
  <c r="L10" i="5"/>
  <c r="M10" i="5"/>
  <c r="N10" i="5"/>
  <c r="O10" i="5"/>
  <c r="D10" i="5"/>
  <c r="G8" i="4" l="1"/>
  <c r="H8" i="4"/>
  <c r="K8" i="4"/>
  <c r="L8" i="4"/>
  <c r="O8" i="4"/>
  <c r="E8" i="4"/>
  <c r="I8" i="4"/>
  <c r="M8" i="4"/>
  <c r="F8" i="4"/>
  <c r="J8" i="4"/>
  <c r="N8" i="4"/>
  <c r="H11" i="4"/>
  <c r="L11" i="4"/>
  <c r="E11" i="4"/>
  <c r="I11" i="4"/>
  <c r="M11" i="4"/>
  <c r="F11" i="4"/>
  <c r="J11" i="4"/>
  <c r="N11" i="4"/>
  <c r="G11" i="4"/>
  <c r="K11" i="4"/>
  <c r="K7" i="4" s="1"/>
  <c r="O11" i="4"/>
  <c r="O7" i="4" l="1"/>
  <c r="G7" i="4"/>
  <c r="N7" i="4"/>
  <c r="J7" i="4"/>
  <c r="F7" i="4"/>
  <c r="M7" i="4"/>
  <c r="I7" i="4"/>
  <c r="E7" i="4"/>
  <c r="H7" i="4"/>
  <c r="L7" i="4"/>
  <c r="O23" i="6"/>
  <c r="N23" i="6"/>
  <c r="M23" i="6"/>
  <c r="L23" i="6"/>
  <c r="K23" i="6"/>
  <c r="J23" i="6"/>
  <c r="I23" i="6"/>
  <c r="H23" i="6"/>
  <c r="G23" i="6"/>
  <c r="F23" i="6"/>
  <c r="E23" i="6"/>
  <c r="O22" i="6"/>
  <c r="N22" i="6"/>
  <c r="M22" i="6"/>
  <c r="L22" i="6"/>
  <c r="K22" i="6"/>
  <c r="J22" i="6"/>
  <c r="I22" i="6"/>
  <c r="H22" i="6"/>
  <c r="G22" i="6"/>
  <c r="F22" i="6"/>
  <c r="E22" i="6"/>
  <c r="O21" i="6"/>
  <c r="N21" i="6"/>
  <c r="M21" i="6"/>
  <c r="L21" i="6"/>
  <c r="K21" i="6"/>
  <c r="J21" i="6"/>
  <c r="I21" i="6"/>
  <c r="H21" i="6"/>
  <c r="G21" i="6"/>
  <c r="F21" i="6"/>
  <c r="E21" i="6"/>
  <c r="O20" i="6"/>
  <c r="N20" i="6"/>
  <c r="M20" i="6"/>
  <c r="L20" i="6"/>
  <c r="K20" i="6"/>
  <c r="J20" i="6"/>
  <c r="I20" i="6"/>
  <c r="H20" i="6"/>
  <c r="G20" i="6"/>
  <c r="F20" i="6"/>
  <c r="E20" i="6"/>
  <c r="D23" i="6"/>
  <c r="D22" i="6"/>
  <c r="D21" i="6"/>
  <c r="D20" i="6"/>
  <c r="D8" i="4" l="1"/>
  <c r="D11" i="4"/>
  <c r="D7" i="4" l="1"/>
  <c r="P21" i="11" l="1"/>
  <c r="P12" i="11"/>
  <c r="P11" i="11"/>
  <c r="P10" i="11"/>
  <c r="P9" i="11"/>
  <c r="O8" i="11"/>
  <c r="N8" i="11"/>
  <c r="M8" i="11"/>
  <c r="L8" i="11"/>
  <c r="K8" i="11"/>
  <c r="J8" i="11"/>
  <c r="I8" i="11"/>
  <c r="H8" i="11"/>
  <c r="G8" i="11"/>
  <c r="F8" i="11"/>
  <c r="E8" i="11"/>
  <c r="D8" i="11"/>
  <c r="O7" i="11"/>
  <c r="N7" i="11"/>
  <c r="M7" i="11"/>
  <c r="L7" i="11"/>
  <c r="K7" i="11"/>
  <c r="J7" i="11"/>
  <c r="I7" i="11"/>
  <c r="H7" i="11"/>
  <c r="G7" i="11"/>
  <c r="F7" i="11"/>
  <c r="E7" i="11"/>
  <c r="D7" i="11"/>
  <c r="P7" i="11" l="1"/>
  <c r="P8" i="11"/>
  <c r="P11" i="9" l="1"/>
  <c r="P13" i="9"/>
  <c r="P14" i="9"/>
  <c r="P15" i="9"/>
  <c r="P16" i="9"/>
  <c r="P17" i="9"/>
  <c r="P19" i="9"/>
  <c r="P20" i="9"/>
  <c r="P10" i="9"/>
  <c r="P10" i="8" l="1"/>
  <c r="P12" i="8"/>
  <c r="P13" i="8"/>
  <c r="P14" i="8"/>
  <c r="P15" i="8"/>
  <c r="P16" i="8"/>
  <c r="P18" i="8"/>
  <c r="P19" i="8"/>
  <c r="P9" i="8"/>
  <c r="P8" i="6" l="1"/>
  <c r="P9" i="6"/>
  <c r="P10" i="6"/>
  <c r="P7" i="6"/>
  <c r="E19" i="5"/>
  <c r="F19" i="5"/>
  <c r="G19" i="5"/>
  <c r="H19" i="5"/>
  <c r="I19" i="5"/>
  <c r="J19" i="5"/>
  <c r="K19" i="5"/>
  <c r="L19" i="5"/>
  <c r="M19" i="5"/>
  <c r="N19" i="5"/>
  <c r="O19" i="5"/>
  <c r="D20" i="5"/>
  <c r="P9" i="5"/>
  <c r="P10" i="5"/>
  <c r="P48" i="4"/>
  <c r="P50" i="4"/>
  <c r="P51" i="4"/>
  <c r="P52" i="4"/>
  <c r="P53" i="4"/>
  <c r="P54" i="4"/>
  <c r="P55" i="4"/>
  <c r="P47" i="4"/>
  <c r="P28" i="4"/>
  <c r="P29" i="4"/>
  <c r="P31" i="4"/>
  <c r="P32" i="4"/>
  <c r="P33" i="4"/>
  <c r="P34" i="4"/>
  <c r="P35" i="4"/>
  <c r="P36" i="4"/>
  <c r="P9" i="4"/>
  <c r="P17" i="4"/>
  <c r="P16" i="4"/>
  <c r="P12" i="4"/>
  <c r="P13" i="4"/>
  <c r="P14" i="4"/>
  <c r="P15" i="4"/>
  <c r="P10" i="4"/>
  <c r="P21" i="6" l="1"/>
  <c r="P23" i="6"/>
  <c r="P20" i="6"/>
  <c r="P22" i="6"/>
  <c r="D19" i="5"/>
  <c r="D21" i="5"/>
  <c r="O21" i="5"/>
  <c r="M21" i="5"/>
  <c r="K21" i="5"/>
  <c r="I21" i="5"/>
  <c r="G21" i="5"/>
  <c r="E21" i="5"/>
  <c r="O20" i="5"/>
  <c r="M20" i="5"/>
  <c r="K20" i="5"/>
  <c r="I20" i="5"/>
  <c r="G20" i="5"/>
  <c r="E20" i="5"/>
  <c r="P7" i="5"/>
  <c r="N21" i="5"/>
  <c r="L21" i="5"/>
  <c r="J21" i="5"/>
  <c r="H21" i="5"/>
  <c r="F21" i="5"/>
  <c r="N20" i="5"/>
  <c r="L20" i="5"/>
  <c r="J20" i="5"/>
  <c r="H20" i="5"/>
  <c r="F20" i="5"/>
  <c r="O18" i="9"/>
  <c r="N18" i="9"/>
  <c r="M18" i="9"/>
  <c r="L18" i="9"/>
  <c r="K18" i="9"/>
  <c r="J18" i="9"/>
  <c r="I18" i="9"/>
  <c r="H18" i="9"/>
  <c r="G18" i="9"/>
  <c r="F18" i="9"/>
  <c r="E18" i="9"/>
  <c r="D18" i="9"/>
  <c r="O12" i="9"/>
  <c r="N12" i="9"/>
  <c r="M12" i="9"/>
  <c r="L12" i="9"/>
  <c r="K12" i="9"/>
  <c r="J12" i="9"/>
  <c r="I12" i="9"/>
  <c r="H12" i="9"/>
  <c r="G12" i="9"/>
  <c r="F12" i="9"/>
  <c r="E12" i="9"/>
  <c r="D12" i="9"/>
  <c r="O9" i="9"/>
  <c r="N9" i="9"/>
  <c r="M9" i="9"/>
  <c r="M8" i="9" s="1"/>
  <c r="L9" i="9"/>
  <c r="L8" i="9" s="1"/>
  <c r="K9" i="9"/>
  <c r="J9" i="9"/>
  <c r="J8" i="9" s="1"/>
  <c r="I9" i="9"/>
  <c r="I8" i="9" s="1"/>
  <c r="H9" i="9"/>
  <c r="H8" i="9" s="1"/>
  <c r="G9" i="9"/>
  <c r="F9" i="9"/>
  <c r="F8" i="9" s="1"/>
  <c r="E9" i="9"/>
  <c r="E8" i="9" s="1"/>
  <c r="D9" i="9"/>
  <c r="D8" i="9" s="1"/>
  <c r="O8" i="9"/>
  <c r="N8" i="9"/>
  <c r="O17" i="8"/>
  <c r="N17" i="8"/>
  <c r="M17" i="8"/>
  <c r="L17" i="8"/>
  <c r="K17" i="8"/>
  <c r="J17" i="8"/>
  <c r="I17" i="8"/>
  <c r="H17" i="8"/>
  <c r="G17" i="8"/>
  <c r="F17" i="8"/>
  <c r="E17" i="8"/>
  <c r="D17" i="8"/>
  <c r="O11" i="8"/>
  <c r="N11" i="8"/>
  <c r="M11" i="8"/>
  <c r="L11" i="8"/>
  <c r="K11" i="8"/>
  <c r="J11" i="8"/>
  <c r="I11" i="8"/>
  <c r="H11" i="8"/>
  <c r="G11" i="8"/>
  <c r="F11" i="8"/>
  <c r="E11" i="8"/>
  <c r="D11" i="8"/>
  <c r="O8" i="8"/>
  <c r="N8" i="8"/>
  <c r="M8" i="8"/>
  <c r="M7" i="8" s="1"/>
  <c r="L8" i="8"/>
  <c r="K8" i="8"/>
  <c r="K7" i="8" s="1"/>
  <c r="J8" i="8"/>
  <c r="I8" i="8"/>
  <c r="I7" i="8" s="1"/>
  <c r="H8" i="8"/>
  <c r="G8" i="8"/>
  <c r="G7" i="8" s="1"/>
  <c r="F8" i="8"/>
  <c r="E8" i="8"/>
  <c r="E7" i="8" s="1"/>
  <c r="D8" i="8"/>
  <c r="O7" i="8"/>
  <c r="O49" i="4"/>
  <c r="N49" i="4"/>
  <c r="N45" i="4" s="1"/>
  <c r="M49" i="4"/>
  <c r="M45" i="4" s="1"/>
  <c r="L49" i="4"/>
  <c r="L45" i="4" s="1"/>
  <c r="K49" i="4"/>
  <c r="K45" i="4" s="1"/>
  <c r="J49" i="4"/>
  <c r="J45" i="4" s="1"/>
  <c r="I49" i="4"/>
  <c r="I45" i="4" s="1"/>
  <c r="H49" i="4"/>
  <c r="H45" i="4" s="1"/>
  <c r="G49" i="4"/>
  <c r="G45" i="4" s="1"/>
  <c r="F49" i="4"/>
  <c r="F45" i="4" s="1"/>
  <c r="E49" i="4"/>
  <c r="E45" i="4" s="1"/>
  <c r="D49" i="4"/>
  <c r="D45" i="4" s="1"/>
  <c r="O46" i="4"/>
  <c r="O45" i="4" s="1"/>
  <c r="N46" i="4"/>
  <c r="M46" i="4"/>
  <c r="L46" i="4"/>
  <c r="K46" i="4"/>
  <c r="J46" i="4"/>
  <c r="I46" i="4"/>
  <c r="H46" i="4"/>
  <c r="G46" i="4"/>
  <c r="F46" i="4"/>
  <c r="E46" i="4"/>
  <c r="D46" i="4"/>
  <c r="O30" i="4"/>
  <c r="N30" i="4"/>
  <c r="M30" i="4"/>
  <c r="L30" i="4"/>
  <c r="K30" i="4"/>
  <c r="J30" i="4"/>
  <c r="I30" i="4"/>
  <c r="H30" i="4"/>
  <c r="G30" i="4"/>
  <c r="F30" i="4"/>
  <c r="E30" i="4"/>
  <c r="D30" i="4"/>
  <c r="O27" i="4"/>
  <c r="N27" i="4"/>
  <c r="M27" i="4"/>
  <c r="L27" i="4"/>
  <c r="L26" i="4" s="1"/>
  <c r="K27" i="4"/>
  <c r="J27" i="4"/>
  <c r="I27" i="4"/>
  <c r="H27" i="4"/>
  <c r="G27" i="4"/>
  <c r="F27" i="4"/>
  <c r="E27" i="4"/>
  <c r="D27" i="4"/>
  <c r="G8" i="9" l="1"/>
  <c r="K8" i="9"/>
  <c r="P12" i="9"/>
  <c r="N26" i="4"/>
  <c r="N63" i="4" s="1"/>
  <c r="G26" i="4"/>
  <c r="G63" i="4" s="1"/>
  <c r="F26" i="4"/>
  <c r="F63" i="4" s="1"/>
  <c r="J26" i="4"/>
  <c r="J63" i="4" s="1"/>
  <c r="K26" i="4"/>
  <c r="K63" i="4" s="1"/>
  <c r="D26" i="4"/>
  <c r="D63" i="4" s="1"/>
  <c r="H26" i="4"/>
  <c r="H63" i="4" s="1"/>
  <c r="E26" i="4"/>
  <c r="E63" i="4" s="1"/>
  <c r="I26" i="4"/>
  <c r="I63" i="4" s="1"/>
  <c r="M26" i="4"/>
  <c r="M63" i="4" s="1"/>
  <c r="P18" i="9"/>
  <c r="P17" i="8"/>
  <c r="L63" i="4"/>
  <c r="O26" i="4"/>
  <c r="O63" i="4" s="1"/>
  <c r="P8" i="9"/>
  <c r="P9" i="9"/>
  <c r="P8" i="8"/>
  <c r="P11" i="8"/>
  <c r="P19" i="5"/>
  <c r="P20" i="5"/>
  <c r="P21" i="5"/>
  <c r="D7" i="8"/>
  <c r="F7" i="8"/>
  <c r="H7" i="8"/>
  <c r="J7" i="8"/>
  <c r="L7" i="8"/>
  <c r="N7" i="8"/>
  <c r="P8" i="4"/>
  <c r="P11" i="4"/>
  <c r="P27" i="4"/>
  <c r="P30" i="4"/>
  <c r="P45" i="4"/>
  <c r="P46" i="4"/>
  <c r="P49" i="4"/>
  <c r="P7" i="4" l="1"/>
  <c r="P26" i="4"/>
  <c r="P63" i="4" s="1"/>
  <c r="P7" i="8"/>
</calcChain>
</file>

<file path=xl/sharedStrings.xml><?xml version="1.0" encoding="utf-8"?>
<sst xmlns="http://schemas.openxmlformats.org/spreadsheetml/2006/main" count="457" uniqueCount="129">
  <si>
    <t>Licenciamento de autoveículos novos nacionais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</si>
  <si>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</si>
  <si>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</si>
  <si>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</si>
  <si>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</si>
  <si>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</si>
  <si>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</si>
  <si>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</si>
  <si>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</si>
  <si>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</si>
  <si>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</si>
  <si>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</si>
  <si>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</si>
  <si>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Licenciamento de autoveículos novos importados</t>
  </si>
  <si>
    <t>Licenciamento total de autoveículos novos</t>
  </si>
  <si>
    <t>Participação dos autoveículos importados no licenciamento</t>
  </si>
  <si>
    <t>Licenciamento total de automóveis por motorização</t>
  </si>
  <si>
    <t>1000 cc</t>
  </si>
  <si>
    <t>Licenciamento total de automóveis e comerciais leves por combustível</t>
  </si>
  <si>
    <t>Flex Fuel</t>
  </si>
  <si>
    <t>Diesel</t>
  </si>
  <si>
    <r>
      <t xml:space="preserve">Gasolina / </t>
    </r>
    <r>
      <rPr>
        <i/>
        <sz val="11"/>
        <color theme="1"/>
        <rFont val="Calibri"/>
        <family val="2"/>
        <scheme val="minor"/>
      </rPr>
      <t>Gasoline</t>
    </r>
  </si>
  <si>
    <t>Exportações de autoveículos</t>
  </si>
  <si>
    <t>Produção de autoveículos</t>
  </si>
  <si>
    <t>Índice</t>
  </si>
  <si>
    <t>II. Licenciamento por Motorização</t>
  </si>
  <si>
    <t>III. Licenciamento por Combustível</t>
  </si>
  <si>
    <t>IV. Licenciamento por Empresa</t>
  </si>
  <si>
    <t>V. Exportação</t>
  </si>
  <si>
    <t>VI. Produção</t>
  </si>
  <si>
    <t>I. Licenciamento de autoveículos novos (nacionais, importados, total)</t>
  </si>
  <si>
    <t>Elétrico / Electric</t>
  </si>
  <si>
    <t>MERCEDES-BENZ</t>
  </si>
  <si>
    <t>AGRALE</t>
  </si>
  <si>
    <t xml:space="preserve">FORD </t>
  </si>
  <si>
    <t>IVECO</t>
  </si>
  <si>
    <t>INTERNATIONAL</t>
  </si>
  <si>
    <t>SCANIA</t>
  </si>
  <si>
    <t>VOLVO</t>
  </si>
  <si>
    <t>MAN (VOLKSWAGEN CAMINHÕES)</t>
  </si>
  <si>
    <t>Unidades</t>
  </si>
  <si>
    <t>Total</t>
  </si>
  <si>
    <t>Veículos leves</t>
  </si>
  <si>
    <t>Automóveis</t>
  </si>
  <si>
    <t>Comerciais leves</t>
  </si>
  <si>
    <t>Caminhões</t>
  </si>
  <si>
    <t>Semileves</t>
  </si>
  <si>
    <t xml:space="preserve">Leves </t>
  </si>
  <si>
    <t>Médios</t>
  </si>
  <si>
    <t>Semipesados</t>
  </si>
  <si>
    <t>Pesados</t>
  </si>
  <si>
    <t>Ônibus</t>
  </si>
  <si>
    <r>
      <t>Fonte</t>
    </r>
    <r>
      <rPr>
        <sz val="11"/>
        <color theme="1"/>
        <rFont val="Calibri"/>
        <family val="2"/>
        <scheme val="minor"/>
      </rPr>
      <t>: Renavam</t>
    </r>
  </si>
  <si>
    <t>Total Ano</t>
  </si>
  <si>
    <t xml:space="preserve">Semileves </t>
  </si>
  <si>
    <t>Leves</t>
  </si>
  <si>
    <t>+ 1000 cc a 2000 cc</t>
  </si>
  <si>
    <t>+ de 2000 cc</t>
  </si>
  <si>
    <t>Porcentagem</t>
  </si>
  <si>
    <t>Gasolina</t>
  </si>
  <si>
    <t>Elétrico</t>
  </si>
  <si>
    <r>
      <t>Fonte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Renavam</t>
    </r>
  </si>
  <si>
    <t>Licenciamento total de autoveículos leves por empresa</t>
  </si>
  <si>
    <t>Rodoviário</t>
  </si>
  <si>
    <t>Urbano</t>
  </si>
  <si>
    <t>Tota</t>
  </si>
  <si>
    <t>Participação %</t>
  </si>
  <si>
    <t>Empresas associadas à Anfavea</t>
  </si>
  <si>
    <t>Outras empresas</t>
  </si>
  <si>
    <t>Caminhões - Total por empresa</t>
  </si>
  <si>
    <t>Ônibus (chassi)</t>
  </si>
  <si>
    <t>Exportações de autoveículos desmontados (CKDs)</t>
  </si>
  <si>
    <t>Exportações em valor do setor de autoveículos</t>
  </si>
  <si>
    <t>US$ 1.000</t>
  </si>
  <si>
    <t>Emprego no setor de autoveículos</t>
  </si>
  <si>
    <t>Pessoas</t>
  </si>
  <si>
    <t>VII. Outras informações</t>
  </si>
  <si>
    <t>Audi</t>
  </si>
  <si>
    <t>BMW</t>
  </si>
  <si>
    <t xml:space="preserve">     BMW</t>
  </si>
  <si>
    <t xml:space="preserve">     Mini</t>
  </si>
  <si>
    <t>Caoa - Hyundai</t>
  </si>
  <si>
    <t xml:space="preserve">     Hyundai   </t>
  </si>
  <si>
    <t xml:space="preserve">     Subaru</t>
  </si>
  <si>
    <t>FCA</t>
  </si>
  <si>
    <t xml:space="preserve">     Chrysler</t>
  </si>
  <si>
    <t xml:space="preserve">     Dodge</t>
  </si>
  <si>
    <t xml:space="preserve">     Fiat     </t>
  </si>
  <si>
    <t xml:space="preserve">     Jeep</t>
  </si>
  <si>
    <t>Ford</t>
  </si>
  <si>
    <t>General Motors</t>
  </si>
  <si>
    <t>Honda Automóveis</t>
  </si>
  <si>
    <t>HPE</t>
  </si>
  <si>
    <t xml:space="preserve">     Mitsubishi</t>
  </si>
  <si>
    <t xml:space="preserve">     Suzuki</t>
  </si>
  <si>
    <t>Hyundai Motor</t>
  </si>
  <si>
    <t>Jaguar Land Rover</t>
  </si>
  <si>
    <t xml:space="preserve">     Jaguar</t>
  </si>
  <si>
    <t xml:space="preserve">      Land Rover</t>
  </si>
  <si>
    <t>Mahindra</t>
  </si>
  <si>
    <t>Mercedes-Benz</t>
  </si>
  <si>
    <t xml:space="preserve">      Mercedes-Benz</t>
  </si>
  <si>
    <t xml:space="preserve">      Smart</t>
  </si>
  <si>
    <t>Nissan</t>
  </si>
  <si>
    <t>Peugeot Citroën</t>
  </si>
  <si>
    <t xml:space="preserve">     Peugeot</t>
  </si>
  <si>
    <t xml:space="preserve">     Citroën</t>
  </si>
  <si>
    <t>Renault</t>
  </si>
  <si>
    <t>Toyota</t>
  </si>
  <si>
    <t xml:space="preserve">     Toyota</t>
  </si>
  <si>
    <t xml:space="preserve">     Lexus</t>
  </si>
  <si>
    <t>Volkswagen</t>
  </si>
  <si>
    <t>Agrale</t>
  </si>
  <si>
    <t>Caoa</t>
  </si>
  <si>
    <t>HPE (Mitsubishi)</t>
  </si>
  <si>
    <t>Iveco</t>
  </si>
  <si>
    <t>Jaguar Land Rover ( Land Rover)</t>
  </si>
  <si>
    <t>FCA (Dodge)</t>
  </si>
  <si>
    <t>MAN (Volkswagen Caminhões e Ônibus)</t>
  </si>
  <si>
    <t xml:space="preserve">Empresas associadas à Anfavea </t>
  </si>
  <si>
    <t>DAF</t>
  </si>
  <si>
    <t>International</t>
  </si>
  <si>
    <t>MAN</t>
  </si>
  <si>
    <t xml:space="preserve">      MAN</t>
  </si>
  <si>
    <t xml:space="preserve">     Volkswagen Caminhões e Ônibus</t>
  </si>
  <si>
    <t>Scania</t>
  </si>
  <si>
    <t>Shacman</t>
  </si>
  <si>
    <t>Volvo</t>
  </si>
  <si>
    <t>Obs: os dados foram revisados em maio/17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</si>
</sst>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_-;\-* #,##0.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41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0" fillId="0" borderId="14" xfId="0" quotePrefix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0" xfId="0" applyBorder="1" applyAlignment="1">
      <alignment vertical="center"/>
    </xf>
    <xf numFmtId="41" fontId="0" fillId="0" borderId="18" xfId="0" applyNumberFormat="1" applyBorder="1" applyAlignment="1">
      <alignment vertical="center"/>
    </xf>
    <xf numFmtId="41" fontId="0" fillId="0" borderId="13" xfId="0" applyNumberFormat="1" applyFont="1" applyBorder="1" applyAlignment="1">
      <alignment vertical="center"/>
    </xf>
    <xf numFmtId="41" fontId="0" fillId="0" borderId="0" xfId="0" applyNumberFormat="1" applyFont="1" applyAlignment="1">
      <alignment vertical="center"/>
    </xf>
    <xf numFmtId="41" fontId="0" fillId="0" borderId="5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1" fontId="0" fillId="0" borderId="23" xfId="0" applyNumberFormat="1" applyBorder="1" applyAlignment="1">
      <alignment vertical="center"/>
    </xf>
    <xf numFmtId="41" fontId="0" fillId="0" borderId="0" xfId="0" applyNumberFormat="1" applyBorder="1" applyAlignment="1">
      <alignment vertical="center"/>
    </xf>
    <xf numFmtId="41" fontId="0" fillId="0" borderId="5" xfId="0" applyNumberFormat="1" applyBorder="1" applyAlignment="1">
      <alignment vertical="center"/>
    </xf>
    <xf numFmtId="41" fontId="0" fillId="0" borderId="17" xfId="0" applyNumberFormat="1" applyBorder="1" applyAlignment="1">
      <alignment vertical="center"/>
    </xf>
    <xf numFmtId="41" fontId="0" fillId="0" borderId="16" xfId="0" applyNumberFormat="1" applyBorder="1" applyAlignment="1">
      <alignment vertical="center"/>
    </xf>
    <xf numFmtId="41" fontId="0" fillId="0" borderId="6" xfId="0" applyNumberFormat="1" applyBorder="1" applyAlignment="1">
      <alignment vertical="center"/>
    </xf>
    <xf numFmtId="41" fontId="0" fillId="0" borderId="6" xfId="0" applyNumberFormat="1" applyFont="1" applyBorder="1" applyAlignment="1">
      <alignment vertical="center"/>
    </xf>
    <xf numFmtId="41" fontId="0" fillId="0" borderId="18" xfId="0" applyNumberFormat="1" applyFont="1" applyBorder="1" applyAlignment="1">
      <alignment vertical="center"/>
    </xf>
    <xf numFmtId="41" fontId="0" fillId="0" borderId="21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3" xfId="0" applyNumberFormat="1" applyFont="1" applyFill="1" applyBorder="1" applyAlignment="1">
      <alignment vertical="center"/>
    </xf>
    <xf numFmtId="0" fontId="0" fillId="0" borderId="0" xfId="0" applyBorder="1"/>
    <xf numFmtId="41" fontId="1" fillId="0" borderId="5" xfId="0" applyNumberFormat="1" applyFont="1" applyFill="1" applyBorder="1" applyAlignment="1">
      <alignment vertical="center"/>
    </xf>
    <xf numFmtId="41" fontId="1" fillId="0" borderId="13" xfId="0" applyNumberFormat="1" applyFont="1" applyFill="1" applyBorder="1" applyAlignment="1">
      <alignment vertical="center"/>
    </xf>
    <xf numFmtId="41" fontId="0" fillId="0" borderId="13" xfId="0" applyNumberFormat="1" applyFill="1" applyBorder="1" applyAlignment="1">
      <alignment vertical="center"/>
    </xf>
    <xf numFmtId="41" fontId="1" fillId="0" borderId="6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Continuous" vertical="center"/>
    </xf>
    <xf numFmtId="0" fontId="0" fillId="0" borderId="3" xfId="0" applyFill="1" applyBorder="1" applyAlignment="1">
      <alignment horizontal="centerContinuous" vertical="center"/>
    </xf>
    <xf numFmtId="0" fontId="0" fillId="0" borderId="4" xfId="0" applyFill="1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164" fontId="0" fillId="0" borderId="1" xfId="0" applyNumberFormat="1" applyBorder="1" applyAlignment="1">
      <alignment vertical="center"/>
    </xf>
    <xf numFmtId="0" fontId="0" fillId="0" borderId="0" xfId="0" applyFill="1" applyBorder="1"/>
    <xf numFmtId="41" fontId="0" fillId="0" borderId="21" xfId="0" applyNumberFormat="1" applyFont="1" applyFill="1" applyBorder="1" applyAlignment="1">
      <alignment vertical="center"/>
    </xf>
    <xf numFmtId="41" fontId="0" fillId="0" borderId="6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164" fontId="0" fillId="0" borderId="24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41" fontId="1" fillId="0" borderId="14" xfId="0" applyNumberFormat="1" applyFont="1" applyBorder="1" applyAlignment="1">
      <alignment vertical="center"/>
    </xf>
    <xf numFmtId="41" fontId="0" fillId="0" borderId="14" xfId="0" applyNumberFormat="1" applyFon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41" fontId="0" fillId="0" borderId="17" xfId="0" applyNumberFormat="1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0" fillId="0" borderId="26" xfId="0" applyBorder="1" applyAlignment="1">
      <alignment vertical="center"/>
    </xf>
    <xf numFmtId="0" fontId="1" fillId="0" borderId="28" xfId="0" applyFont="1" applyBorder="1" applyAlignment="1">
      <alignment vertical="center"/>
    </xf>
    <xf numFmtId="41" fontId="0" fillId="0" borderId="19" xfId="0" applyNumberFormat="1" applyFont="1" applyBorder="1" applyAlignment="1">
      <alignment vertical="center"/>
    </xf>
    <xf numFmtId="41" fontId="0" fillId="0" borderId="26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6" xfId="0" applyNumberFormat="1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28" xfId="0" applyFill="1" applyBorder="1" applyAlignment="1">
      <alignment vertical="center"/>
    </xf>
    <xf numFmtId="41" fontId="1" fillId="2" borderId="28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41" fontId="1" fillId="2" borderId="30" xfId="0" applyNumberFormat="1" applyFont="1" applyFill="1" applyBorder="1" applyAlignment="1">
      <alignment horizontal="center" vertical="center"/>
    </xf>
    <xf numFmtId="41" fontId="1" fillId="2" borderId="3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0" fillId="0" borderId="14" xfId="0" quotePrefix="1" applyBorder="1" applyAlignment="1">
      <alignment horizontal="left" vertical="center"/>
    </xf>
    <xf numFmtId="0" fontId="0" fillId="0" borderId="19" xfId="0" quotePrefix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41" fontId="6" fillId="0" borderId="0" xfId="0" applyNumberFormat="1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0" fillId="0" borderId="24" xfId="0" applyNumberFormat="1" applyBorder="1" applyAlignment="1">
      <alignment vertical="center"/>
    </xf>
    <xf numFmtId="41" fontId="0" fillId="0" borderId="25" xfId="0" applyNumberFormat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41" fontId="1" fillId="2" borderId="30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41" fontId="1" fillId="0" borderId="21" xfId="0" applyNumberFormat="1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41" fontId="1" fillId="2" borderId="24" xfId="0" applyNumberFormat="1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2" borderId="8" xfId="0" applyFill="1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41" fontId="1" fillId="0" borderId="24" xfId="0" applyNumberFormat="1" applyFont="1" applyFill="1" applyBorder="1" applyAlignment="1">
      <alignment vertical="center"/>
    </xf>
    <xf numFmtId="41" fontId="1" fillId="0" borderId="18" xfId="0" applyNumberFormat="1" applyFont="1" applyFill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2:C16"/>
  <sheetViews>
    <sheetView workbookViewId="0">
      <selection activeCell="G10" sqref="G10"/>
    </sheetView>
  </sheetViews>
  <sheetFormatPr defaultRowHeight="15" x14ac:dyDescent="0.25"/>
  <cols>
    <col min="2" max="2" width="9.5703125" style="1" customWidth="1"/>
  </cols>
  <sheetData>
    <row r="2" spans="1:3" ht="18.75" x14ac:dyDescent="0.3">
      <c r="B2" s="17"/>
      <c r="C2" s="18"/>
    </row>
    <row r="3" spans="1:3" s="111" customFormat="1" ht="20.100000000000001" customHeight="1" x14ac:dyDescent="0.25">
      <c r="B3" s="110" t="s">
        <v>24</v>
      </c>
    </row>
    <row r="4" spans="1:3" s="111" customFormat="1" ht="20.100000000000001" customHeight="1" x14ac:dyDescent="0.25">
      <c r="B4" s="110"/>
    </row>
    <row r="5" spans="1:3" s="111" customFormat="1" ht="20.100000000000001" customHeight="1" x14ac:dyDescent="0.25">
      <c r="A5" s="112"/>
      <c r="B5" s="119"/>
      <c r="C5" s="112"/>
    </row>
    <row r="6" spans="1:3" s="111" customFormat="1" ht="24.95" customHeight="1" x14ac:dyDescent="0.25">
      <c r="B6" s="120" t="s">
        <v>30</v>
      </c>
    </row>
    <row r="7" spans="1:3" s="111" customFormat="1" ht="24.95" customHeight="1" x14ac:dyDescent="0.25">
      <c r="B7" s="120" t="s">
        <v>25</v>
      </c>
    </row>
    <row r="8" spans="1:3" s="111" customFormat="1" ht="24.95" customHeight="1" x14ac:dyDescent="0.25">
      <c r="B8" s="120" t="s">
        <v>26</v>
      </c>
    </row>
    <row r="9" spans="1:3" s="111" customFormat="1" ht="24.95" customHeight="1" x14ac:dyDescent="0.25">
      <c r="B9" s="120" t="s">
        <v>27</v>
      </c>
    </row>
    <row r="10" spans="1:3" s="111" customFormat="1" ht="24.95" customHeight="1" x14ac:dyDescent="0.25">
      <c r="B10" s="120" t="s">
        <v>28</v>
      </c>
    </row>
    <row r="11" spans="1:3" s="111" customFormat="1" ht="24.95" customHeight="1" x14ac:dyDescent="0.25">
      <c r="B11" s="120" t="s">
        <v>29</v>
      </c>
    </row>
    <row r="12" spans="1:3" ht="18.75" customHeight="1" x14ac:dyDescent="0.25">
      <c r="B12" s="120" t="s">
        <v>76</v>
      </c>
    </row>
    <row r="13" spans="1:3" ht="18.75" customHeight="1" x14ac:dyDescent="0.25">
      <c r="B13" s="3"/>
    </row>
    <row r="14" spans="1:3" ht="18.75" customHeight="1" x14ac:dyDescent="0.25">
      <c r="B14" s="3"/>
    </row>
    <row r="15" spans="1:3" ht="18.75" customHeight="1" x14ac:dyDescent="0.25">
      <c r="B15" s="3"/>
    </row>
    <row r="16" spans="1:3" ht="18.75" customHeight="1" x14ac:dyDescent="0.25">
      <c r="B16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65"/>
  <sheetViews>
    <sheetView topLeftCell="A40" workbookViewId="0">
      <selection activeCell="O51" sqref="O51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2.28515625" style="1" customWidth="1"/>
    <col min="17" max="17" width="13.5703125" style="1" customWidth="1"/>
  </cols>
  <sheetData>
    <row r="2" spans="2:17" ht="23.25" x14ac:dyDescent="0.25">
      <c r="B2" s="110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s="1" customFormat="1" ht="21" customHeight="1" x14ac:dyDescent="0.25">
      <c r="B5" s="6"/>
      <c r="C5" s="7" t="s">
        <v>40</v>
      </c>
      <c r="D5" s="141">
        <v>2012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3"/>
      <c r="Q5" s="66"/>
    </row>
    <row r="6" spans="2:17" s="1" customFormat="1" ht="19.5" customHeight="1" x14ac:dyDescent="0.25">
      <c r="B6" s="12"/>
      <c r="C6" s="11"/>
      <c r="D6" s="63" t="s">
        <v>1</v>
      </c>
      <c r="E6" s="63" t="s">
        <v>2</v>
      </c>
      <c r="F6" s="63" t="s">
        <v>3</v>
      </c>
      <c r="G6" s="63" t="s">
        <v>4</v>
      </c>
      <c r="H6" s="63" t="s">
        <v>5</v>
      </c>
      <c r="I6" s="63" t="s">
        <v>6</v>
      </c>
      <c r="J6" s="64" t="s">
        <v>7</v>
      </c>
      <c r="K6" s="63" t="s">
        <v>8</v>
      </c>
      <c r="L6" s="63" t="s">
        <v>9</v>
      </c>
      <c r="M6" s="63" t="s">
        <v>10</v>
      </c>
      <c r="N6" s="63" t="s">
        <v>11</v>
      </c>
      <c r="O6" s="63" t="s">
        <v>12</v>
      </c>
      <c r="P6" s="65" t="s">
        <v>53</v>
      </c>
      <c r="Q6" s="2"/>
    </row>
    <row r="7" spans="2:17" s="1" customFormat="1" ht="18.75" customHeight="1" x14ac:dyDescent="0.25">
      <c r="B7" s="9" t="s">
        <v>41</v>
      </c>
      <c r="C7" s="8"/>
      <c r="D7" s="20">
        <f>+D8+D11+D17</f>
        <v>200354</v>
      </c>
      <c r="E7" s="20">
        <f t="shared" ref="E7:O7" si="0">+E8+E11+E17</f>
        <v>188322</v>
      </c>
      <c r="F7" s="20">
        <f t="shared" si="0"/>
        <v>229693</v>
      </c>
      <c r="G7" s="20">
        <f t="shared" si="0"/>
        <v>199512</v>
      </c>
      <c r="H7" s="20">
        <f t="shared" si="0"/>
        <v>223755</v>
      </c>
      <c r="I7" s="20">
        <f t="shared" si="0"/>
        <v>281748</v>
      </c>
      <c r="J7" s="20">
        <f t="shared" si="0"/>
        <v>294187</v>
      </c>
      <c r="K7" s="20">
        <f t="shared" si="0"/>
        <v>340913</v>
      </c>
      <c r="L7" s="20">
        <f t="shared" si="0"/>
        <v>234007</v>
      </c>
      <c r="M7" s="20">
        <f t="shared" si="0"/>
        <v>281651</v>
      </c>
      <c r="N7" s="20">
        <f t="shared" si="0"/>
        <v>253475</v>
      </c>
      <c r="O7" s="20">
        <f t="shared" si="0"/>
        <v>286384</v>
      </c>
      <c r="P7" s="20">
        <f>SUM(D7:O7)</f>
        <v>3014001</v>
      </c>
      <c r="Q7" s="3"/>
    </row>
    <row r="8" spans="2:17" s="1" customFormat="1" ht="18.75" customHeight="1" x14ac:dyDescent="0.25">
      <c r="B8" s="13" t="s">
        <v>42</v>
      </c>
      <c r="C8" s="14"/>
      <c r="D8" s="21">
        <f>+D9+D10</f>
        <v>185223</v>
      </c>
      <c r="E8" s="21">
        <f t="shared" ref="E8:O8" si="1">+E9+E10</f>
        <v>174965</v>
      </c>
      <c r="F8" s="21">
        <f t="shared" si="1"/>
        <v>213581</v>
      </c>
      <c r="G8" s="21">
        <f t="shared" si="1"/>
        <v>186739</v>
      </c>
      <c r="H8" s="21">
        <f t="shared" si="1"/>
        <v>210921</v>
      </c>
      <c r="I8" s="21">
        <f t="shared" si="1"/>
        <v>269423</v>
      </c>
      <c r="J8" s="21">
        <f t="shared" si="1"/>
        <v>281577</v>
      </c>
      <c r="K8" s="21">
        <f t="shared" si="1"/>
        <v>326602</v>
      </c>
      <c r="L8" s="21">
        <f t="shared" si="1"/>
        <v>223924</v>
      </c>
      <c r="M8" s="21">
        <f t="shared" si="1"/>
        <v>267356</v>
      </c>
      <c r="N8" s="21">
        <f t="shared" si="1"/>
        <v>239035</v>
      </c>
      <c r="O8" s="21">
        <f t="shared" si="1"/>
        <v>271163</v>
      </c>
      <c r="P8" s="21">
        <f>SUM(D8:O8)</f>
        <v>2850509</v>
      </c>
      <c r="Q8" s="3"/>
    </row>
    <row r="9" spans="2:17" s="1" customFormat="1" ht="18.75" customHeight="1" x14ac:dyDescent="0.25">
      <c r="B9" s="16"/>
      <c r="C9" s="14" t="s">
        <v>43</v>
      </c>
      <c r="D9" s="15">
        <v>157329</v>
      </c>
      <c r="E9" s="15">
        <v>148612</v>
      </c>
      <c r="F9" s="15">
        <v>178718</v>
      </c>
      <c r="G9" s="15">
        <v>156263</v>
      </c>
      <c r="H9" s="15">
        <v>177203</v>
      </c>
      <c r="I9" s="15">
        <v>236372</v>
      </c>
      <c r="J9" s="15">
        <v>242350</v>
      </c>
      <c r="K9" s="15">
        <v>282611</v>
      </c>
      <c r="L9" s="15">
        <v>189668</v>
      </c>
      <c r="M9" s="15">
        <v>228752</v>
      </c>
      <c r="N9" s="15">
        <v>206782</v>
      </c>
      <c r="O9" s="15">
        <v>234034</v>
      </c>
      <c r="P9" s="15">
        <f>SUM(D9:O9)</f>
        <v>2438694</v>
      </c>
      <c r="Q9" s="3"/>
    </row>
    <row r="10" spans="2:17" s="1" customFormat="1" ht="19.5" customHeight="1" x14ac:dyDescent="0.25">
      <c r="B10" s="16"/>
      <c r="C10" s="14" t="s">
        <v>44</v>
      </c>
      <c r="D10" s="15">
        <v>27894</v>
      </c>
      <c r="E10" s="15">
        <v>26353</v>
      </c>
      <c r="F10" s="15">
        <v>34863</v>
      </c>
      <c r="G10" s="15">
        <v>30476</v>
      </c>
      <c r="H10" s="15">
        <v>33718</v>
      </c>
      <c r="I10" s="15">
        <v>33051</v>
      </c>
      <c r="J10" s="15">
        <v>39227</v>
      </c>
      <c r="K10" s="15">
        <v>43991</v>
      </c>
      <c r="L10" s="15">
        <v>34256</v>
      </c>
      <c r="M10" s="15">
        <v>38604</v>
      </c>
      <c r="N10" s="15">
        <v>32253</v>
      </c>
      <c r="O10" s="15">
        <v>37129</v>
      </c>
      <c r="P10" s="15">
        <f>SUM(D10:O10)</f>
        <v>411815</v>
      </c>
      <c r="Q10" s="3"/>
    </row>
    <row r="11" spans="2:17" s="1" customFormat="1" ht="18.75" customHeight="1" x14ac:dyDescent="0.25">
      <c r="B11" s="13" t="s">
        <v>45</v>
      </c>
      <c r="C11" s="14"/>
      <c r="D11" s="21">
        <f>SUM(D12:D16)</f>
        <v>12546</v>
      </c>
      <c r="E11" s="21">
        <f t="shared" ref="E11:O11" si="2">SUM(E12:E16)</f>
        <v>10614</v>
      </c>
      <c r="F11" s="21">
        <f t="shared" si="2"/>
        <v>13019</v>
      </c>
      <c r="G11" s="21">
        <f t="shared" si="2"/>
        <v>10588</v>
      </c>
      <c r="H11" s="21">
        <f t="shared" si="2"/>
        <v>10549</v>
      </c>
      <c r="I11" s="21">
        <f t="shared" si="2"/>
        <v>10520</v>
      </c>
      <c r="J11" s="21">
        <f t="shared" si="2"/>
        <v>10557</v>
      </c>
      <c r="K11" s="21">
        <f t="shared" si="2"/>
        <v>11175</v>
      </c>
      <c r="L11" s="21">
        <f t="shared" si="2"/>
        <v>8211</v>
      </c>
      <c r="M11" s="21">
        <f t="shared" si="2"/>
        <v>12306</v>
      </c>
      <c r="N11" s="21">
        <f t="shared" si="2"/>
        <v>12357</v>
      </c>
      <c r="O11" s="21">
        <f t="shared" si="2"/>
        <v>12336</v>
      </c>
      <c r="P11" s="21">
        <f t="shared" ref="P11:P15" si="3">SUM(D11:O11)</f>
        <v>134778</v>
      </c>
      <c r="Q11" s="3"/>
    </row>
    <row r="12" spans="2:17" s="1" customFormat="1" ht="18.75" customHeight="1" x14ac:dyDescent="0.25">
      <c r="B12" s="16"/>
      <c r="C12" s="14" t="s">
        <v>46</v>
      </c>
      <c r="D12" s="15">
        <v>479</v>
      </c>
      <c r="E12" s="15">
        <v>427</v>
      </c>
      <c r="F12" s="15">
        <v>478</v>
      </c>
      <c r="G12" s="15">
        <v>364</v>
      </c>
      <c r="H12" s="15">
        <v>367</v>
      </c>
      <c r="I12" s="15">
        <v>270</v>
      </c>
      <c r="J12" s="15">
        <v>291</v>
      </c>
      <c r="K12" s="15">
        <v>296</v>
      </c>
      <c r="L12" s="15">
        <v>185</v>
      </c>
      <c r="M12" s="15">
        <v>257</v>
      </c>
      <c r="N12" s="15">
        <v>253</v>
      </c>
      <c r="O12" s="15">
        <v>244</v>
      </c>
      <c r="P12" s="15">
        <f t="shared" si="3"/>
        <v>3911</v>
      </c>
      <c r="Q12" s="3"/>
    </row>
    <row r="13" spans="2:17" s="1" customFormat="1" ht="18.75" customHeight="1" x14ac:dyDescent="0.25">
      <c r="B13" s="16"/>
      <c r="C13" s="14" t="s">
        <v>47</v>
      </c>
      <c r="D13" s="15">
        <v>2886</v>
      </c>
      <c r="E13" s="15">
        <v>2585</v>
      </c>
      <c r="F13" s="15">
        <v>3249</v>
      </c>
      <c r="G13" s="15">
        <v>2577</v>
      </c>
      <c r="H13" s="15">
        <v>2653</v>
      </c>
      <c r="I13" s="15">
        <v>2642</v>
      </c>
      <c r="J13" s="15">
        <v>2542</v>
      </c>
      <c r="K13" s="15">
        <v>2699</v>
      </c>
      <c r="L13" s="15">
        <v>2304</v>
      </c>
      <c r="M13" s="15">
        <v>2860</v>
      </c>
      <c r="N13" s="15">
        <v>3038</v>
      </c>
      <c r="O13" s="15">
        <v>3027</v>
      </c>
      <c r="P13" s="15">
        <f t="shared" si="3"/>
        <v>33062</v>
      </c>
      <c r="Q13" s="3"/>
    </row>
    <row r="14" spans="2:17" s="1" customFormat="1" ht="18.75" customHeight="1" x14ac:dyDescent="0.25">
      <c r="B14" s="16"/>
      <c r="C14" s="14" t="s">
        <v>48</v>
      </c>
      <c r="D14" s="15">
        <v>952</v>
      </c>
      <c r="E14" s="15">
        <v>910</v>
      </c>
      <c r="F14" s="15">
        <v>1185</v>
      </c>
      <c r="G14" s="15">
        <v>1063</v>
      </c>
      <c r="H14" s="15">
        <v>1014</v>
      </c>
      <c r="I14" s="15">
        <v>1058</v>
      </c>
      <c r="J14" s="15">
        <v>960</v>
      </c>
      <c r="K14" s="15">
        <v>999</v>
      </c>
      <c r="L14" s="15">
        <v>837</v>
      </c>
      <c r="M14" s="15">
        <v>971</v>
      </c>
      <c r="N14" s="15">
        <v>894</v>
      </c>
      <c r="O14" s="15">
        <v>1003</v>
      </c>
      <c r="P14" s="15">
        <f t="shared" si="3"/>
        <v>11846</v>
      </c>
      <c r="Q14" s="3"/>
    </row>
    <row r="15" spans="2:17" s="1" customFormat="1" ht="18.75" customHeight="1" x14ac:dyDescent="0.25">
      <c r="B15" s="16"/>
      <c r="C15" s="14" t="s">
        <v>49</v>
      </c>
      <c r="D15" s="15">
        <v>3971</v>
      </c>
      <c r="E15" s="15">
        <v>3922</v>
      </c>
      <c r="F15" s="15">
        <v>4832</v>
      </c>
      <c r="G15" s="15">
        <v>3923</v>
      </c>
      <c r="H15" s="15">
        <v>3861</v>
      </c>
      <c r="I15" s="15">
        <v>3456</v>
      </c>
      <c r="J15" s="15">
        <v>3468</v>
      </c>
      <c r="K15" s="15">
        <v>3725</v>
      </c>
      <c r="L15" s="15">
        <v>2848</v>
      </c>
      <c r="M15" s="15">
        <v>3623</v>
      </c>
      <c r="N15" s="15">
        <v>4015</v>
      </c>
      <c r="O15" s="15">
        <v>4232</v>
      </c>
      <c r="P15" s="15">
        <f t="shared" si="3"/>
        <v>45876</v>
      </c>
      <c r="Q15" s="3"/>
    </row>
    <row r="16" spans="2:17" s="1" customFormat="1" ht="18.75" customHeight="1" x14ac:dyDescent="0.25">
      <c r="B16" s="16"/>
      <c r="C16" s="14" t="s">
        <v>50</v>
      </c>
      <c r="D16" s="15">
        <v>4258</v>
      </c>
      <c r="E16" s="15">
        <v>2770</v>
      </c>
      <c r="F16" s="15">
        <v>3275</v>
      </c>
      <c r="G16" s="15">
        <v>2661</v>
      </c>
      <c r="H16" s="15">
        <v>2654</v>
      </c>
      <c r="I16" s="15">
        <v>3094</v>
      </c>
      <c r="J16" s="15">
        <v>3296</v>
      </c>
      <c r="K16" s="15">
        <v>3456</v>
      </c>
      <c r="L16" s="15">
        <v>2037</v>
      </c>
      <c r="M16" s="15">
        <v>4595</v>
      </c>
      <c r="N16" s="15">
        <v>4157</v>
      </c>
      <c r="O16" s="15">
        <v>3830</v>
      </c>
      <c r="P16" s="15">
        <f>SUM(D16:O16)</f>
        <v>40083</v>
      </c>
      <c r="Q16" s="3"/>
    </row>
    <row r="17" spans="2:17" s="1" customFormat="1" ht="18.75" customHeight="1" x14ac:dyDescent="0.25">
      <c r="B17" s="10" t="s">
        <v>51</v>
      </c>
      <c r="C17" s="11"/>
      <c r="D17" s="22">
        <v>2585</v>
      </c>
      <c r="E17" s="22">
        <v>2743</v>
      </c>
      <c r="F17" s="22">
        <v>3093</v>
      </c>
      <c r="G17" s="22">
        <v>2185</v>
      </c>
      <c r="H17" s="22">
        <v>2285</v>
      </c>
      <c r="I17" s="22">
        <v>1805</v>
      </c>
      <c r="J17" s="22">
        <v>2053</v>
      </c>
      <c r="K17" s="22">
        <v>3136</v>
      </c>
      <c r="L17" s="22">
        <v>1872</v>
      </c>
      <c r="M17" s="22">
        <v>1989</v>
      </c>
      <c r="N17" s="22">
        <v>2083</v>
      </c>
      <c r="O17" s="22">
        <v>2885</v>
      </c>
      <c r="P17" s="22">
        <f>SUM(D17:O17)</f>
        <v>28714</v>
      </c>
      <c r="Q17" s="3"/>
    </row>
    <row r="18" spans="2:17" s="1" customFormat="1" x14ac:dyDescent="0.25">
      <c r="B18" s="1" t="s">
        <v>52</v>
      </c>
    </row>
    <row r="19" spans="2:17" s="1" customFormat="1" x14ac:dyDescent="0.25"/>
    <row r="20" spans="2:17" s="1" customFormat="1" x14ac:dyDescent="0.25"/>
    <row r="21" spans="2:17" s="1" customFormat="1" ht="23.25" x14ac:dyDescent="0.25">
      <c r="B21" s="110" t="s">
        <v>13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s="1" customFormat="1" ht="18.75" x14ac:dyDescent="0.25">
      <c r="B22" s="19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s="1" customFormat="1" x14ac:dyDescent="0.25"/>
    <row r="24" spans="2:17" s="1" customFormat="1" ht="21" x14ac:dyDescent="0.25">
      <c r="B24" s="6"/>
      <c r="C24" s="7" t="s">
        <v>40</v>
      </c>
      <c r="D24" s="141">
        <v>2012</v>
      </c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3"/>
      <c r="Q24" s="66"/>
    </row>
    <row r="25" spans="2:17" s="1" customFormat="1" ht="19.5" customHeight="1" x14ac:dyDescent="0.25">
      <c r="B25" s="12"/>
      <c r="C25" s="11"/>
      <c r="D25" s="63" t="s">
        <v>1</v>
      </c>
      <c r="E25" s="63" t="s">
        <v>2</v>
      </c>
      <c r="F25" s="63" t="s">
        <v>3</v>
      </c>
      <c r="G25" s="63" t="s">
        <v>4</v>
      </c>
      <c r="H25" s="63" t="s">
        <v>5</v>
      </c>
      <c r="I25" s="63" t="s">
        <v>6</v>
      </c>
      <c r="J25" s="64" t="s">
        <v>7</v>
      </c>
      <c r="K25" s="63" t="s">
        <v>8</v>
      </c>
      <c r="L25" s="63" t="s">
        <v>9</v>
      </c>
      <c r="M25" s="63" t="s">
        <v>10</v>
      </c>
      <c r="N25" s="63" t="s">
        <v>11</v>
      </c>
      <c r="O25" s="63" t="s">
        <v>12</v>
      </c>
      <c r="P25" s="65" t="s">
        <v>53</v>
      </c>
      <c r="Q25" s="2"/>
    </row>
    <row r="26" spans="2:17" s="1" customFormat="1" ht="19.5" customHeight="1" x14ac:dyDescent="0.25">
      <c r="B26" s="9" t="s">
        <v>41</v>
      </c>
      <c r="C26" s="8"/>
      <c r="D26" s="20">
        <f>+D27+D30+D36</f>
        <v>67919</v>
      </c>
      <c r="E26" s="20">
        <f t="shared" ref="E26:N26" si="4">+E27+E30+E36</f>
        <v>61195</v>
      </c>
      <c r="F26" s="20">
        <f t="shared" si="4"/>
        <v>70881</v>
      </c>
      <c r="G26" s="20">
        <f t="shared" si="4"/>
        <v>58375</v>
      </c>
      <c r="H26" s="20">
        <f t="shared" si="4"/>
        <v>63710</v>
      </c>
      <c r="I26" s="20">
        <f t="shared" si="4"/>
        <v>71452</v>
      </c>
      <c r="J26" s="59">
        <f t="shared" si="4"/>
        <v>70009</v>
      </c>
      <c r="K26" s="20">
        <f t="shared" si="4"/>
        <v>79167</v>
      </c>
      <c r="L26" s="20">
        <f t="shared" si="4"/>
        <v>54101</v>
      </c>
      <c r="M26" s="20">
        <f t="shared" si="4"/>
        <v>59993</v>
      </c>
      <c r="N26" s="20">
        <f t="shared" si="4"/>
        <v>58297</v>
      </c>
      <c r="O26" s="20">
        <f>+O27+O30+O36</f>
        <v>72971</v>
      </c>
      <c r="P26" s="20">
        <f>SUM(D26:O26)</f>
        <v>788070</v>
      </c>
      <c r="Q26" s="3"/>
    </row>
    <row r="27" spans="2:17" s="1" customFormat="1" ht="19.5" customHeight="1" x14ac:dyDescent="0.25">
      <c r="B27" s="13" t="s">
        <v>42</v>
      </c>
      <c r="C27" s="14"/>
      <c r="D27" s="21">
        <f>+D28+D29</f>
        <v>67449</v>
      </c>
      <c r="E27" s="21">
        <f t="shared" ref="E27:O27" si="5">+E28+E29</f>
        <v>60880</v>
      </c>
      <c r="F27" s="21">
        <f t="shared" si="5"/>
        <v>70208</v>
      </c>
      <c r="G27" s="21">
        <f t="shared" si="5"/>
        <v>57850</v>
      </c>
      <c r="H27" s="21">
        <f t="shared" si="5"/>
        <v>63378</v>
      </c>
      <c r="I27" s="21">
        <f t="shared" si="5"/>
        <v>71196</v>
      </c>
      <c r="J27" s="60">
        <f t="shared" si="5"/>
        <v>69651</v>
      </c>
      <c r="K27" s="21">
        <f t="shared" si="5"/>
        <v>78876</v>
      </c>
      <c r="L27" s="21">
        <f t="shared" si="5"/>
        <v>53761</v>
      </c>
      <c r="M27" s="21">
        <f t="shared" si="5"/>
        <v>59675</v>
      </c>
      <c r="N27" s="21">
        <f t="shared" si="5"/>
        <v>58046</v>
      </c>
      <c r="O27" s="21">
        <f t="shared" si="5"/>
        <v>72704</v>
      </c>
      <c r="P27" s="21">
        <f>SUM(D27:O27)</f>
        <v>783674</v>
      </c>
      <c r="Q27" s="3"/>
    </row>
    <row r="28" spans="2:17" s="1" customFormat="1" ht="19.5" customHeight="1" x14ac:dyDescent="0.25">
      <c r="B28" s="16"/>
      <c r="C28" s="14" t="s">
        <v>43</v>
      </c>
      <c r="D28" s="15">
        <v>58070</v>
      </c>
      <c r="E28" s="15">
        <v>53302</v>
      </c>
      <c r="F28" s="15">
        <v>61889</v>
      </c>
      <c r="G28" s="15">
        <v>51626</v>
      </c>
      <c r="H28" s="15">
        <v>54340</v>
      </c>
      <c r="I28" s="15">
        <v>62929</v>
      </c>
      <c r="J28" s="61">
        <v>61835</v>
      </c>
      <c r="K28" s="15">
        <v>69403</v>
      </c>
      <c r="L28" s="15">
        <v>45423</v>
      </c>
      <c r="M28" s="15">
        <v>48835</v>
      </c>
      <c r="N28" s="15">
        <v>47898</v>
      </c>
      <c r="O28" s="15">
        <v>60979</v>
      </c>
      <c r="P28" s="21">
        <f t="shared" ref="P28:P36" si="6">SUM(D28:O28)</f>
        <v>676529</v>
      </c>
      <c r="Q28" s="3"/>
    </row>
    <row r="29" spans="2:17" s="1" customFormat="1" ht="19.5" customHeight="1" x14ac:dyDescent="0.25">
      <c r="B29" s="16"/>
      <c r="C29" s="14" t="s">
        <v>44</v>
      </c>
      <c r="D29" s="15">
        <v>9379</v>
      </c>
      <c r="E29" s="15">
        <v>7578</v>
      </c>
      <c r="F29" s="15">
        <v>8319</v>
      </c>
      <c r="G29" s="15">
        <v>6224</v>
      </c>
      <c r="H29" s="15">
        <v>9038</v>
      </c>
      <c r="I29" s="15">
        <v>8267</v>
      </c>
      <c r="J29" s="61">
        <v>7816</v>
      </c>
      <c r="K29" s="15">
        <v>9473</v>
      </c>
      <c r="L29" s="15">
        <v>8338</v>
      </c>
      <c r="M29" s="15">
        <v>10840</v>
      </c>
      <c r="N29" s="15">
        <v>10148</v>
      </c>
      <c r="O29" s="15">
        <v>11725</v>
      </c>
      <c r="P29" s="21">
        <f t="shared" si="6"/>
        <v>107145</v>
      </c>
      <c r="Q29" s="3"/>
    </row>
    <row r="30" spans="2:17" s="1" customFormat="1" ht="19.5" customHeight="1" x14ac:dyDescent="0.25">
      <c r="B30" s="13" t="s">
        <v>45</v>
      </c>
      <c r="C30" s="14"/>
      <c r="D30" s="21">
        <f>SUM(D31:D35)</f>
        <v>470</v>
      </c>
      <c r="E30" s="21">
        <f t="shared" ref="E30:O30" si="7">SUM(E31:E35)</f>
        <v>315</v>
      </c>
      <c r="F30" s="21">
        <f t="shared" si="7"/>
        <v>673</v>
      </c>
      <c r="G30" s="21">
        <f t="shared" si="7"/>
        <v>525</v>
      </c>
      <c r="H30" s="21">
        <f t="shared" si="7"/>
        <v>332</v>
      </c>
      <c r="I30" s="21">
        <f t="shared" si="7"/>
        <v>256</v>
      </c>
      <c r="J30" s="60">
        <f t="shared" si="7"/>
        <v>358</v>
      </c>
      <c r="K30" s="21">
        <f t="shared" si="7"/>
        <v>291</v>
      </c>
      <c r="L30" s="21">
        <f t="shared" si="7"/>
        <v>340</v>
      </c>
      <c r="M30" s="21">
        <f t="shared" si="7"/>
        <v>318</v>
      </c>
      <c r="N30" s="21">
        <f t="shared" si="7"/>
        <v>251</v>
      </c>
      <c r="O30" s="21">
        <f t="shared" si="7"/>
        <v>267</v>
      </c>
      <c r="P30" s="21">
        <f t="shared" si="6"/>
        <v>4396</v>
      </c>
      <c r="Q30" s="3"/>
    </row>
    <row r="31" spans="2:17" s="1" customFormat="1" ht="19.5" customHeight="1" x14ac:dyDescent="0.25">
      <c r="B31" s="16"/>
      <c r="C31" s="14" t="s">
        <v>54</v>
      </c>
      <c r="D31" s="15">
        <v>100</v>
      </c>
      <c r="E31" s="15">
        <v>106</v>
      </c>
      <c r="F31" s="15">
        <v>483</v>
      </c>
      <c r="G31" s="15">
        <v>359</v>
      </c>
      <c r="H31" s="15">
        <v>161</v>
      </c>
      <c r="I31" s="15">
        <v>149</v>
      </c>
      <c r="J31" s="61">
        <v>275</v>
      </c>
      <c r="K31" s="15">
        <v>207</v>
      </c>
      <c r="L31" s="15">
        <v>203</v>
      </c>
      <c r="M31" s="15">
        <v>230</v>
      </c>
      <c r="N31" s="15">
        <v>169</v>
      </c>
      <c r="O31" s="15">
        <v>198</v>
      </c>
      <c r="P31" s="21">
        <f t="shared" si="6"/>
        <v>2640</v>
      </c>
      <c r="Q31" s="3"/>
    </row>
    <row r="32" spans="2:17" s="1" customFormat="1" ht="19.5" customHeight="1" x14ac:dyDescent="0.25">
      <c r="B32" s="16"/>
      <c r="C32" s="14" t="s">
        <v>55</v>
      </c>
      <c r="D32" s="15">
        <v>9</v>
      </c>
      <c r="E32" s="15">
        <v>23</v>
      </c>
      <c r="F32" s="15">
        <v>19</v>
      </c>
      <c r="G32" s="15">
        <v>24</v>
      </c>
      <c r="H32" s="15">
        <v>28</v>
      </c>
      <c r="I32" s="15">
        <v>16</v>
      </c>
      <c r="J32" s="61">
        <v>23</v>
      </c>
      <c r="K32" s="15">
        <v>25</v>
      </c>
      <c r="L32" s="15">
        <v>21</v>
      </c>
      <c r="M32" s="15">
        <v>21</v>
      </c>
      <c r="N32" s="15">
        <v>39</v>
      </c>
      <c r="O32" s="15">
        <v>36</v>
      </c>
      <c r="P32" s="21">
        <f t="shared" si="6"/>
        <v>284</v>
      </c>
      <c r="Q32" s="3"/>
    </row>
    <row r="33" spans="2:17" s="1" customFormat="1" ht="19.5" customHeight="1" x14ac:dyDescent="0.25">
      <c r="B33" s="16"/>
      <c r="C33" s="14" t="s">
        <v>48</v>
      </c>
      <c r="D33" s="15"/>
      <c r="E33" s="15"/>
      <c r="F33" s="15"/>
      <c r="G33" s="15"/>
      <c r="H33" s="15"/>
      <c r="I33" s="15">
        <v>1</v>
      </c>
      <c r="J33" s="61"/>
      <c r="K33" s="15"/>
      <c r="L33" s="15">
        <v>1</v>
      </c>
      <c r="M33" s="15">
        <v>1</v>
      </c>
      <c r="N33" s="15"/>
      <c r="O33" s="15"/>
      <c r="P33" s="21">
        <f t="shared" si="6"/>
        <v>3</v>
      </c>
      <c r="Q33" s="3"/>
    </row>
    <row r="34" spans="2:17" s="1" customFormat="1" ht="19.5" customHeight="1" x14ac:dyDescent="0.25">
      <c r="B34" s="16"/>
      <c r="C34" s="14" t="s">
        <v>49</v>
      </c>
      <c r="D34" s="15"/>
      <c r="E34" s="15">
        <v>1</v>
      </c>
      <c r="F34" s="15">
        <v>2</v>
      </c>
      <c r="G34" s="15"/>
      <c r="H34" s="15"/>
      <c r="I34" s="15"/>
      <c r="J34" s="61"/>
      <c r="K34" s="15"/>
      <c r="L34" s="15"/>
      <c r="M34" s="15"/>
      <c r="N34" s="15"/>
      <c r="O34" s="15"/>
      <c r="P34" s="21">
        <f t="shared" si="6"/>
        <v>3</v>
      </c>
      <c r="Q34" s="3"/>
    </row>
    <row r="35" spans="2:17" s="1" customFormat="1" ht="19.5" customHeight="1" x14ac:dyDescent="0.25">
      <c r="B35" s="16"/>
      <c r="C35" s="14" t="s">
        <v>50</v>
      </c>
      <c r="D35" s="15">
        <v>361</v>
      </c>
      <c r="E35" s="15">
        <v>185</v>
      </c>
      <c r="F35" s="15">
        <v>169</v>
      </c>
      <c r="G35" s="15">
        <v>142</v>
      </c>
      <c r="H35" s="15">
        <v>143</v>
      </c>
      <c r="I35" s="15">
        <v>90</v>
      </c>
      <c r="J35" s="61">
        <v>60</v>
      </c>
      <c r="K35" s="15">
        <v>59</v>
      </c>
      <c r="L35" s="15">
        <v>115</v>
      </c>
      <c r="M35" s="15">
        <v>66</v>
      </c>
      <c r="N35" s="15">
        <v>43</v>
      </c>
      <c r="O35" s="15">
        <v>33</v>
      </c>
      <c r="P35" s="21">
        <f t="shared" si="6"/>
        <v>1466</v>
      </c>
      <c r="Q35" s="3"/>
    </row>
    <row r="36" spans="2:17" s="1" customFormat="1" ht="19.5" customHeight="1" x14ac:dyDescent="0.25">
      <c r="B36" s="10" t="s">
        <v>51</v>
      </c>
      <c r="C36" s="11"/>
      <c r="D36" s="22"/>
      <c r="E36" s="22"/>
      <c r="F36" s="22"/>
      <c r="G36" s="22"/>
      <c r="H36" s="22"/>
      <c r="I36" s="22"/>
      <c r="J36" s="62"/>
      <c r="K36" s="22"/>
      <c r="L36" s="22"/>
      <c r="M36" s="22"/>
      <c r="N36" s="22"/>
      <c r="O36" s="22"/>
      <c r="P36" s="52">
        <f t="shared" si="6"/>
        <v>0</v>
      </c>
      <c r="Q36" s="3"/>
    </row>
    <row r="37" spans="2:17" s="1" customFormat="1" x14ac:dyDescent="0.25">
      <c r="B37" s="1" t="s">
        <v>52</v>
      </c>
    </row>
    <row r="38" spans="2:17" s="1" customFormat="1" x14ac:dyDescent="0.25"/>
    <row r="39" spans="2:17" s="1" customFormat="1" x14ac:dyDescent="0.25"/>
    <row r="40" spans="2:17" s="1" customFormat="1" ht="23.25" x14ac:dyDescent="0.25">
      <c r="B40" s="110" t="s">
        <v>14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s="1" customFormat="1" ht="18.75" x14ac:dyDescent="0.25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 s="1" customFormat="1" x14ac:dyDescent="0.25"/>
    <row r="43" spans="2:17" s="1" customFormat="1" ht="21" x14ac:dyDescent="0.25">
      <c r="B43" s="6"/>
      <c r="C43" s="7" t="s">
        <v>40</v>
      </c>
      <c r="D43" s="141">
        <v>2012</v>
      </c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3"/>
      <c r="Q43" s="70"/>
    </row>
    <row r="44" spans="2:17" s="1" customFormat="1" ht="19.5" customHeight="1" x14ac:dyDescent="0.25">
      <c r="B44" s="12"/>
      <c r="C44" s="11"/>
      <c r="D44" s="63" t="s">
        <v>1</v>
      </c>
      <c r="E44" s="63" t="s">
        <v>2</v>
      </c>
      <c r="F44" s="63" t="s">
        <v>3</v>
      </c>
      <c r="G44" s="63" t="s">
        <v>4</v>
      </c>
      <c r="H44" s="63" t="s">
        <v>5</v>
      </c>
      <c r="I44" s="63" t="s">
        <v>6</v>
      </c>
      <c r="J44" s="64" t="s">
        <v>7</v>
      </c>
      <c r="K44" s="63" t="s">
        <v>8</v>
      </c>
      <c r="L44" s="63" t="s">
        <v>9</v>
      </c>
      <c r="M44" s="63" t="s">
        <v>10</v>
      </c>
      <c r="N44" s="63" t="s">
        <v>11</v>
      </c>
      <c r="O44" s="63" t="s">
        <v>12</v>
      </c>
      <c r="P44" s="65" t="s">
        <v>53</v>
      </c>
      <c r="Q44" s="2"/>
    </row>
    <row r="45" spans="2:17" s="1" customFormat="1" ht="19.5" customHeight="1" x14ac:dyDescent="0.25">
      <c r="B45" s="9" t="s">
        <v>41</v>
      </c>
      <c r="C45" s="8"/>
      <c r="D45" s="20">
        <f>+D46+D49+D55</f>
        <v>268273</v>
      </c>
      <c r="E45" s="20">
        <f t="shared" ref="E45:O45" si="8">+E46+E49+E55</f>
        <v>249517</v>
      </c>
      <c r="F45" s="20">
        <f t="shared" si="8"/>
        <v>300574</v>
      </c>
      <c r="G45" s="20">
        <f t="shared" si="8"/>
        <v>257887</v>
      </c>
      <c r="H45" s="20">
        <f t="shared" si="8"/>
        <v>287465</v>
      </c>
      <c r="I45" s="20">
        <f t="shared" si="8"/>
        <v>353200</v>
      </c>
      <c r="J45" s="59">
        <f t="shared" si="8"/>
        <v>364196</v>
      </c>
      <c r="K45" s="20">
        <f t="shared" si="8"/>
        <v>420080</v>
      </c>
      <c r="L45" s="20">
        <f t="shared" si="8"/>
        <v>288108</v>
      </c>
      <c r="M45" s="20">
        <f t="shared" si="8"/>
        <v>341644</v>
      </c>
      <c r="N45" s="20">
        <f t="shared" si="8"/>
        <v>311772</v>
      </c>
      <c r="O45" s="20">
        <f t="shared" si="8"/>
        <v>359355</v>
      </c>
      <c r="P45" s="20">
        <f>SUM(D45:O45)</f>
        <v>3802071</v>
      </c>
      <c r="Q45" s="3"/>
    </row>
    <row r="46" spans="2:17" s="1" customFormat="1" ht="19.5" customHeight="1" x14ac:dyDescent="0.25">
      <c r="B46" s="13" t="s">
        <v>42</v>
      </c>
      <c r="C46" s="14"/>
      <c r="D46" s="21">
        <f>+D47+D48</f>
        <v>252672</v>
      </c>
      <c r="E46" s="21">
        <f t="shared" ref="E46:O46" si="9">+E47+E48</f>
        <v>235845</v>
      </c>
      <c r="F46" s="21">
        <f t="shared" si="9"/>
        <v>283789</v>
      </c>
      <c r="G46" s="21">
        <f t="shared" si="9"/>
        <v>244589</v>
      </c>
      <c r="H46" s="21">
        <f t="shared" si="9"/>
        <v>274299</v>
      </c>
      <c r="I46" s="21">
        <f t="shared" si="9"/>
        <v>340619</v>
      </c>
      <c r="J46" s="60">
        <f t="shared" si="9"/>
        <v>351228</v>
      </c>
      <c r="K46" s="21">
        <f t="shared" si="9"/>
        <v>405478</v>
      </c>
      <c r="L46" s="21">
        <f t="shared" si="9"/>
        <v>277685</v>
      </c>
      <c r="M46" s="21">
        <f t="shared" si="9"/>
        <v>327031</v>
      </c>
      <c r="N46" s="21">
        <f t="shared" si="9"/>
        <v>297081</v>
      </c>
      <c r="O46" s="21">
        <f t="shared" si="9"/>
        <v>343867</v>
      </c>
      <c r="P46" s="21">
        <f>SUM(D46:O46)</f>
        <v>3634183</v>
      </c>
      <c r="Q46" s="3"/>
    </row>
    <row r="47" spans="2:17" s="1" customFormat="1" ht="19.5" customHeight="1" x14ac:dyDescent="0.25">
      <c r="B47" s="16"/>
      <c r="C47" s="14" t="s">
        <v>43</v>
      </c>
      <c r="D47" s="15">
        <v>215399</v>
      </c>
      <c r="E47" s="15">
        <v>201914</v>
      </c>
      <c r="F47" s="15">
        <v>240607</v>
      </c>
      <c r="G47" s="15">
        <v>207889</v>
      </c>
      <c r="H47" s="15">
        <v>231543</v>
      </c>
      <c r="I47" s="15">
        <v>299301</v>
      </c>
      <c r="J47" s="61">
        <v>304185</v>
      </c>
      <c r="K47" s="15">
        <v>352014</v>
      </c>
      <c r="L47" s="15">
        <v>235091</v>
      </c>
      <c r="M47" s="15">
        <v>277587</v>
      </c>
      <c r="N47" s="15">
        <v>254680</v>
      </c>
      <c r="O47" s="15">
        <v>295013</v>
      </c>
      <c r="P47" s="15">
        <f>SUM(D47:O47)</f>
        <v>3115223</v>
      </c>
      <c r="Q47" s="3"/>
    </row>
    <row r="48" spans="2:17" s="1" customFormat="1" ht="19.5" customHeight="1" x14ac:dyDescent="0.25">
      <c r="B48" s="16"/>
      <c r="C48" s="14" t="s">
        <v>44</v>
      </c>
      <c r="D48" s="15">
        <v>37273</v>
      </c>
      <c r="E48" s="15">
        <v>33931</v>
      </c>
      <c r="F48" s="15">
        <v>43182</v>
      </c>
      <c r="G48" s="15">
        <v>36700</v>
      </c>
      <c r="H48" s="15">
        <v>42756</v>
      </c>
      <c r="I48" s="15">
        <v>41318</v>
      </c>
      <c r="J48" s="61">
        <v>47043</v>
      </c>
      <c r="K48" s="15">
        <v>53464</v>
      </c>
      <c r="L48" s="15">
        <v>42594</v>
      </c>
      <c r="M48" s="15">
        <v>49444</v>
      </c>
      <c r="N48" s="15">
        <v>42401</v>
      </c>
      <c r="O48" s="15">
        <v>48854</v>
      </c>
      <c r="P48" s="15">
        <f t="shared" ref="P48:P55" si="10">SUM(D48:O48)</f>
        <v>518960</v>
      </c>
      <c r="Q48" s="3"/>
    </row>
    <row r="49" spans="2:17" s="1" customFormat="1" ht="19.5" customHeight="1" x14ac:dyDescent="0.25">
      <c r="B49" s="13" t="s">
        <v>45</v>
      </c>
      <c r="C49" s="14"/>
      <c r="D49" s="21">
        <f>SUM(D50:D54)</f>
        <v>13016</v>
      </c>
      <c r="E49" s="21">
        <f t="shared" ref="E49:O49" si="11">SUM(E50:E54)</f>
        <v>10929</v>
      </c>
      <c r="F49" s="21">
        <f t="shared" si="11"/>
        <v>13692</v>
      </c>
      <c r="G49" s="21">
        <f t="shared" si="11"/>
        <v>11113</v>
      </c>
      <c r="H49" s="21">
        <f t="shared" si="11"/>
        <v>10881</v>
      </c>
      <c r="I49" s="21">
        <f t="shared" si="11"/>
        <v>10776</v>
      </c>
      <c r="J49" s="60">
        <f t="shared" si="11"/>
        <v>10915</v>
      </c>
      <c r="K49" s="21">
        <f t="shared" si="11"/>
        <v>11466</v>
      </c>
      <c r="L49" s="21">
        <f t="shared" si="11"/>
        <v>8551</v>
      </c>
      <c r="M49" s="21">
        <f t="shared" si="11"/>
        <v>12624</v>
      </c>
      <c r="N49" s="21">
        <f t="shared" si="11"/>
        <v>12608</v>
      </c>
      <c r="O49" s="21">
        <f t="shared" si="11"/>
        <v>12603</v>
      </c>
      <c r="P49" s="21">
        <f t="shared" si="10"/>
        <v>139174</v>
      </c>
      <c r="Q49" s="3"/>
    </row>
    <row r="50" spans="2:17" s="1" customFormat="1" ht="19.5" customHeight="1" x14ac:dyDescent="0.25">
      <c r="B50" s="16"/>
      <c r="C50" s="14" t="s">
        <v>46</v>
      </c>
      <c r="D50" s="15">
        <v>579</v>
      </c>
      <c r="E50" s="15">
        <v>533</v>
      </c>
      <c r="F50" s="15">
        <v>961</v>
      </c>
      <c r="G50" s="15">
        <v>723</v>
      </c>
      <c r="H50" s="15">
        <v>528</v>
      </c>
      <c r="I50" s="15">
        <v>419</v>
      </c>
      <c r="J50" s="61">
        <v>566</v>
      </c>
      <c r="K50" s="15">
        <v>503</v>
      </c>
      <c r="L50" s="15">
        <v>388</v>
      </c>
      <c r="M50" s="15">
        <v>487</v>
      </c>
      <c r="N50" s="15">
        <v>422</v>
      </c>
      <c r="O50" s="15">
        <v>442</v>
      </c>
      <c r="P50" s="15">
        <f t="shared" si="10"/>
        <v>6551</v>
      </c>
      <c r="Q50" s="3"/>
    </row>
    <row r="51" spans="2:17" s="1" customFormat="1" ht="19.5" customHeight="1" x14ac:dyDescent="0.25">
      <c r="B51" s="16"/>
      <c r="C51" s="14" t="s">
        <v>55</v>
      </c>
      <c r="D51" s="15">
        <v>2895</v>
      </c>
      <c r="E51" s="15">
        <v>2608</v>
      </c>
      <c r="F51" s="15">
        <v>3268</v>
      </c>
      <c r="G51" s="15">
        <v>2601</v>
      </c>
      <c r="H51" s="15">
        <v>2681</v>
      </c>
      <c r="I51" s="15">
        <v>2658</v>
      </c>
      <c r="J51" s="61">
        <v>2565</v>
      </c>
      <c r="K51" s="15">
        <v>2724</v>
      </c>
      <c r="L51" s="15">
        <v>2325</v>
      </c>
      <c r="M51" s="15">
        <v>2881</v>
      </c>
      <c r="N51" s="15">
        <v>3077</v>
      </c>
      <c r="O51" s="15">
        <v>3063</v>
      </c>
      <c r="P51" s="15">
        <f t="shared" si="10"/>
        <v>33346</v>
      </c>
      <c r="Q51" s="3"/>
    </row>
    <row r="52" spans="2:17" s="1" customFormat="1" ht="19.5" customHeight="1" x14ac:dyDescent="0.25">
      <c r="B52" s="16"/>
      <c r="C52" s="14" t="s">
        <v>48</v>
      </c>
      <c r="D52" s="15">
        <v>952</v>
      </c>
      <c r="E52" s="15">
        <v>910</v>
      </c>
      <c r="F52" s="15">
        <v>1185</v>
      </c>
      <c r="G52" s="15">
        <v>1063</v>
      </c>
      <c r="H52" s="15">
        <v>1014</v>
      </c>
      <c r="I52" s="15">
        <v>1059</v>
      </c>
      <c r="J52" s="61">
        <v>960</v>
      </c>
      <c r="K52" s="15">
        <v>999</v>
      </c>
      <c r="L52" s="15">
        <v>838</v>
      </c>
      <c r="M52" s="15">
        <v>972</v>
      </c>
      <c r="N52" s="15">
        <v>894</v>
      </c>
      <c r="O52" s="15">
        <v>1003</v>
      </c>
      <c r="P52" s="15">
        <f t="shared" si="10"/>
        <v>11849</v>
      </c>
      <c r="Q52" s="3"/>
    </row>
    <row r="53" spans="2:17" s="1" customFormat="1" ht="19.5" customHeight="1" x14ac:dyDescent="0.25">
      <c r="B53" s="16"/>
      <c r="C53" s="14" t="s">
        <v>49</v>
      </c>
      <c r="D53" s="15">
        <v>3971</v>
      </c>
      <c r="E53" s="15">
        <v>3923</v>
      </c>
      <c r="F53" s="15">
        <v>4834</v>
      </c>
      <c r="G53" s="15">
        <v>3923</v>
      </c>
      <c r="H53" s="15">
        <v>3861</v>
      </c>
      <c r="I53" s="15">
        <v>3456</v>
      </c>
      <c r="J53" s="61">
        <v>3468</v>
      </c>
      <c r="K53" s="15">
        <v>3725</v>
      </c>
      <c r="L53" s="15">
        <v>2848</v>
      </c>
      <c r="M53" s="15">
        <v>3623</v>
      </c>
      <c r="N53" s="15">
        <v>4015</v>
      </c>
      <c r="O53" s="15">
        <v>4232</v>
      </c>
      <c r="P53" s="15">
        <f t="shared" si="10"/>
        <v>45879</v>
      </c>
      <c r="Q53" s="3"/>
    </row>
    <row r="54" spans="2:17" s="1" customFormat="1" ht="19.5" customHeight="1" x14ac:dyDescent="0.25">
      <c r="B54" s="16"/>
      <c r="C54" s="14" t="s">
        <v>50</v>
      </c>
      <c r="D54" s="15">
        <v>4619</v>
      </c>
      <c r="E54" s="15">
        <v>2955</v>
      </c>
      <c r="F54" s="15">
        <v>3444</v>
      </c>
      <c r="G54" s="15">
        <v>2803</v>
      </c>
      <c r="H54" s="15">
        <v>2797</v>
      </c>
      <c r="I54" s="15">
        <v>3184</v>
      </c>
      <c r="J54" s="61">
        <v>3356</v>
      </c>
      <c r="K54" s="15">
        <v>3515</v>
      </c>
      <c r="L54" s="15">
        <v>2152</v>
      </c>
      <c r="M54" s="15">
        <v>4661</v>
      </c>
      <c r="N54" s="15">
        <v>4200</v>
      </c>
      <c r="O54" s="15">
        <v>3863</v>
      </c>
      <c r="P54" s="15">
        <f t="shared" si="10"/>
        <v>41549</v>
      </c>
      <c r="Q54" s="3"/>
    </row>
    <row r="55" spans="2:17" s="1" customFormat="1" ht="19.5" customHeight="1" x14ac:dyDescent="0.25">
      <c r="B55" s="10" t="s">
        <v>51</v>
      </c>
      <c r="C55" s="11"/>
      <c r="D55" s="22">
        <v>2585</v>
      </c>
      <c r="E55" s="22">
        <v>2743</v>
      </c>
      <c r="F55" s="22">
        <v>3093</v>
      </c>
      <c r="G55" s="22">
        <v>2185</v>
      </c>
      <c r="H55" s="22">
        <v>2285</v>
      </c>
      <c r="I55" s="22">
        <v>1805</v>
      </c>
      <c r="J55" s="62">
        <v>2053</v>
      </c>
      <c r="K55" s="22">
        <v>3136</v>
      </c>
      <c r="L55" s="22">
        <v>1872</v>
      </c>
      <c r="M55" s="22">
        <v>1989</v>
      </c>
      <c r="N55" s="22">
        <v>2083</v>
      </c>
      <c r="O55" s="22">
        <v>2885</v>
      </c>
      <c r="P55" s="52">
        <f t="shared" si="10"/>
        <v>28714</v>
      </c>
      <c r="Q55" s="3"/>
    </row>
    <row r="56" spans="2:17" s="1" customFormat="1" x14ac:dyDescent="0.25">
      <c r="B56" s="1" t="s">
        <v>52</v>
      </c>
    </row>
    <row r="57" spans="2:17" s="1" customFormat="1" x14ac:dyDescent="0.25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s="1" customFormat="1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s="1" customFormat="1" ht="18.75" x14ac:dyDescent="0.25">
      <c r="B59" s="17" t="s">
        <v>15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s="1" customFormat="1" ht="18.75" x14ac:dyDescent="0.25">
      <c r="B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s="1" customFormat="1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s="1" customFormat="1" ht="19.5" customHeight="1" x14ac:dyDescent="0.25">
      <c r="B62" s="24"/>
      <c r="C62" s="27"/>
      <c r="D62" s="25" t="s">
        <v>1</v>
      </c>
      <c r="E62" s="28" t="s">
        <v>2</v>
      </c>
      <c r="F62" s="28" t="s">
        <v>3</v>
      </c>
      <c r="G62" s="28" t="s">
        <v>4</v>
      </c>
      <c r="H62" s="28" t="s">
        <v>5</v>
      </c>
      <c r="I62" s="28" t="s">
        <v>6</v>
      </c>
      <c r="J62" s="28" t="s">
        <v>7</v>
      </c>
      <c r="K62" s="28" t="s">
        <v>8</v>
      </c>
      <c r="L62" s="28" t="s">
        <v>9</v>
      </c>
      <c r="M62" s="28" t="s">
        <v>10</v>
      </c>
      <c r="N62" s="28" t="s">
        <v>11</v>
      </c>
      <c r="O62" s="28" t="s">
        <v>12</v>
      </c>
      <c r="P62" s="26" t="s">
        <v>53</v>
      </c>
      <c r="Q62" s="3"/>
    </row>
    <row r="63" spans="2:17" s="1" customFormat="1" ht="21.75" customHeight="1" x14ac:dyDescent="0.25">
      <c r="B63" s="24" t="s">
        <v>58</v>
      </c>
      <c r="C63" s="71"/>
      <c r="D63" s="72">
        <f>D26/D45*100</f>
        <v>25.317120992421899</v>
      </c>
      <c r="E63" s="72">
        <f t="shared" ref="E63:P63" si="12">E26/E45*100</f>
        <v>24.525383040033343</v>
      </c>
      <c r="F63" s="72">
        <f t="shared" si="12"/>
        <v>23.581880002927733</v>
      </c>
      <c r="G63" s="72">
        <f t="shared" si="12"/>
        <v>22.635883158127395</v>
      </c>
      <c r="H63" s="72">
        <f t="shared" si="12"/>
        <v>22.162698067590835</v>
      </c>
      <c r="I63" s="72">
        <f t="shared" si="12"/>
        <v>20.229898074745186</v>
      </c>
      <c r="J63" s="72">
        <f t="shared" si="12"/>
        <v>19.222890970795945</v>
      </c>
      <c r="K63" s="72">
        <f t="shared" si="12"/>
        <v>18.845696057893736</v>
      </c>
      <c r="L63" s="72">
        <f t="shared" si="12"/>
        <v>18.77802768406292</v>
      </c>
      <c r="M63" s="72">
        <f t="shared" si="12"/>
        <v>17.560091791455434</v>
      </c>
      <c r="N63" s="72">
        <f t="shared" si="12"/>
        <v>18.698600259163747</v>
      </c>
      <c r="O63" s="72">
        <f t="shared" si="12"/>
        <v>20.30610399187433</v>
      </c>
      <c r="P63" s="72">
        <f t="shared" si="12"/>
        <v>20.727387784183936</v>
      </c>
      <c r="Q63" s="3"/>
    </row>
    <row r="64" spans="2:17" s="1" customFormat="1" x14ac:dyDescent="0.25">
      <c r="B64" s="1" t="s">
        <v>52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</sheetData>
  <mergeCells count="3">
    <mergeCell ref="D5:P5"/>
    <mergeCell ref="D24:P24"/>
    <mergeCell ref="D43:P43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22"/>
  <sheetViews>
    <sheetView workbookViewId="0">
      <selection activeCell="J25" sqref="J25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7109375" style="1" customWidth="1"/>
    <col min="17" max="17" width="13.5703125" style="1" customWidth="1"/>
    <col min="18" max="18" width="9.5703125" style="1" customWidth="1"/>
  </cols>
  <sheetData>
    <row r="2" spans="2:19" ht="23.25" x14ac:dyDescent="0.25">
      <c r="B2" s="110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9" ht="18.75" x14ac:dyDescent="0.25">
      <c r="B3" s="19"/>
      <c r="D3" s="3"/>
    </row>
    <row r="4" spans="2:19" x14ac:dyDescent="0.25">
      <c r="D4" s="3"/>
    </row>
    <row r="5" spans="2:19" ht="21" x14ac:dyDescent="0.25">
      <c r="B5" s="6"/>
      <c r="C5" s="113" t="s">
        <v>40</v>
      </c>
      <c r="D5" s="141">
        <v>2012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3"/>
      <c r="Q5" s="66"/>
      <c r="R5" s="55"/>
      <c r="S5" s="73"/>
    </row>
    <row r="6" spans="2:19" ht="19.5" customHeight="1" x14ac:dyDescent="0.25">
      <c r="B6" s="12"/>
      <c r="C6" s="11"/>
      <c r="D6" s="63" t="s">
        <v>1</v>
      </c>
      <c r="E6" s="63" t="s">
        <v>2</v>
      </c>
      <c r="F6" s="63" t="s">
        <v>3</v>
      </c>
      <c r="G6" s="63" t="s">
        <v>4</v>
      </c>
      <c r="H6" s="63" t="s">
        <v>5</v>
      </c>
      <c r="I6" s="63" t="s">
        <v>6</v>
      </c>
      <c r="J6" s="64" t="s">
        <v>7</v>
      </c>
      <c r="K6" s="63" t="s">
        <v>8</v>
      </c>
      <c r="L6" s="63" t="s">
        <v>9</v>
      </c>
      <c r="M6" s="63" t="s">
        <v>10</v>
      </c>
      <c r="N6" s="63" t="s">
        <v>11</v>
      </c>
      <c r="O6" s="63" t="s">
        <v>12</v>
      </c>
      <c r="P6" s="65" t="s">
        <v>53</v>
      </c>
      <c r="Q6" s="2"/>
      <c r="R6"/>
    </row>
    <row r="7" spans="2:19" s="1" customFormat="1" ht="20.100000000000001" customHeight="1" x14ac:dyDescent="0.25">
      <c r="B7" s="23" t="s">
        <v>41</v>
      </c>
      <c r="C7" s="8"/>
      <c r="D7" s="37">
        <v>215399</v>
      </c>
      <c r="E7" s="37">
        <v>201914</v>
      </c>
      <c r="F7" s="37">
        <v>240607</v>
      </c>
      <c r="G7" s="37">
        <v>207889</v>
      </c>
      <c r="H7" s="37">
        <v>231543</v>
      </c>
      <c r="I7" s="37">
        <v>299301</v>
      </c>
      <c r="J7" s="37">
        <v>304185</v>
      </c>
      <c r="K7" s="37">
        <v>352014</v>
      </c>
      <c r="L7" s="37">
        <v>235091</v>
      </c>
      <c r="M7" s="37">
        <v>277587</v>
      </c>
      <c r="N7" s="37">
        <v>254680</v>
      </c>
      <c r="O7" s="37">
        <v>295013</v>
      </c>
      <c r="P7" s="38">
        <f>SUM(D7:O7)</f>
        <v>3115223</v>
      </c>
      <c r="Q7" s="2"/>
    </row>
    <row r="8" spans="2:19" s="1" customFormat="1" ht="20.100000000000001" customHeight="1" x14ac:dyDescent="0.25">
      <c r="B8" s="31" t="s">
        <v>17</v>
      </c>
      <c r="C8" s="14"/>
      <c r="D8" s="35">
        <v>88424</v>
      </c>
      <c r="E8" s="35">
        <v>80230</v>
      </c>
      <c r="F8" s="35">
        <v>89901</v>
      </c>
      <c r="G8" s="35">
        <v>74313</v>
      </c>
      <c r="H8" s="35">
        <v>86301</v>
      </c>
      <c r="I8" s="35">
        <v>121594</v>
      </c>
      <c r="J8" s="57">
        <v>119148</v>
      </c>
      <c r="K8" s="35">
        <v>135434</v>
      </c>
      <c r="L8" s="35">
        <v>91250</v>
      </c>
      <c r="M8" s="35">
        <v>106286</v>
      </c>
      <c r="N8" s="35">
        <v>98593</v>
      </c>
      <c r="O8" s="35">
        <v>111921</v>
      </c>
      <c r="P8" s="35">
        <v>1188027</v>
      </c>
      <c r="Q8" s="36"/>
      <c r="R8" s="76"/>
    </row>
    <row r="9" spans="2:19" s="1" customFormat="1" ht="20.100000000000001" customHeight="1" x14ac:dyDescent="0.25">
      <c r="B9" s="30" t="s">
        <v>56</v>
      </c>
      <c r="C9" s="14"/>
      <c r="D9" s="15">
        <v>119323</v>
      </c>
      <c r="E9" s="15">
        <v>115428</v>
      </c>
      <c r="F9" s="15">
        <v>142842</v>
      </c>
      <c r="G9" s="15">
        <v>126645</v>
      </c>
      <c r="H9" s="15">
        <v>135197</v>
      </c>
      <c r="I9" s="15">
        <v>170647</v>
      </c>
      <c r="J9" s="61">
        <v>178247</v>
      </c>
      <c r="K9" s="15">
        <v>208898</v>
      </c>
      <c r="L9" s="15">
        <v>137086</v>
      </c>
      <c r="M9" s="15">
        <v>163684</v>
      </c>
      <c r="N9" s="15">
        <v>149293</v>
      </c>
      <c r="O9" s="15">
        <v>176155</v>
      </c>
      <c r="P9" s="35">
        <f t="shared" ref="P9:P10" si="0">SUM(D9:O9)</f>
        <v>1823445</v>
      </c>
      <c r="Q9" s="3"/>
    </row>
    <row r="10" spans="2:19" s="1" customFormat="1" ht="20.100000000000001" customHeight="1" x14ac:dyDescent="0.25">
      <c r="B10" s="32" t="s">
        <v>57</v>
      </c>
      <c r="C10" s="33"/>
      <c r="D10" s="34">
        <f>+D7-D8-D9</f>
        <v>7652</v>
      </c>
      <c r="E10" s="34">
        <f t="shared" ref="E10:O10" si="1">+E7-E8-E9</f>
        <v>6256</v>
      </c>
      <c r="F10" s="34">
        <f t="shared" si="1"/>
        <v>7864</v>
      </c>
      <c r="G10" s="34">
        <f t="shared" si="1"/>
        <v>6931</v>
      </c>
      <c r="H10" s="34">
        <f t="shared" si="1"/>
        <v>10045</v>
      </c>
      <c r="I10" s="34">
        <f t="shared" si="1"/>
        <v>7060</v>
      </c>
      <c r="J10" s="34">
        <f t="shared" si="1"/>
        <v>6790</v>
      </c>
      <c r="K10" s="34">
        <f t="shared" si="1"/>
        <v>7682</v>
      </c>
      <c r="L10" s="34">
        <f t="shared" si="1"/>
        <v>6755</v>
      </c>
      <c r="M10" s="34">
        <f t="shared" si="1"/>
        <v>7617</v>
      </c>
      <c r="N10" s="34">
        <f t="shared" si="1"/>
        <v>6794</v>
      </c>
      <c r="O10" s="34">
        <f t="shared" si="1"/>
        <v>6937</v>
      </c>
      <c r="P10" s="50">
        <f t="shared" si="0"/>
        <v>88383</v>
      </c>
      <c r="Q10" s="3"/>
    </row>
    <row r="11" spans="2:19" x14ac:dyDescent="0.25">
      <c r="B11" s="1" t="s">
        <v>52</v>
      </c>
    </row>
    <row r="15" spans="2:19" ht="23.25" x14ac:dyDescent="0.25">
      <c r="B15" s="110" t="s">
        <v>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9" ht="18.75" x14ac:dyDescent="0.25">
      <c r="B16" s="19" t="s">
        <v>66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19.5" customHeight="1" x14ac:dyDescent="0.25">
      <c r="B18" s="24"/>
      <c r="C18" s="114" t="s">
        <v>58</v>
      </c>
      <c r="D18" s="25" t="s">
        <v>1</v>
      </c>
      <c r="E18" s="28" t="s">
        <v>2</v>
      </c>
      <c r="F18" s="28" t="s">
        <v>3</v>
      </c>
      <c r="G18" s="28" t="s">
        <v>4</v>
      </c>
      <c r="H18" s="28" t="s">
        <v>5</v>
      </c>
      <c r="I18" s="28" t="s">
        <v>6</v>
      </c>
      <c r="J18" s="28" t="s">
        <v>7</v>
      </c>
      <c r="K18" s="28" t="s">
        <v>8</v>
      </c>
      <c r="L18" s="28" t="s">
        <v>9</v>
      </c>
      <c r="M18" s="28" t="s">
        <v>10</v>
      </c>
      <c r="N18" s="28" t="s">
        <v>11</v>
      </c>
      <c r="O18" s="28" t="s">
        <v>12</v>
      </c>
      <c r="P18" s="26" t="s">
        <v>53</v>
      </c>
    </row>
    <row r="19" spans="2:16" s="1" customFormat="1" ht="20.100000000000001" customHeight="1" x14ac:dyDescent="0.25">
      <c r="B19" s="115" t="s">
        <v>17</v>
      </c>
      <c r="C19" s="116"/>
      <c r="D19" s="82">
        <f>D8/D7*100</f>
        <v>41.051258362387941</v>
      </c>
      <c r="E19" s="82">
        <f t="shared" ref="E19:P19" si="2">E8/E7*100</f>
        <v>39.734738552056811</v>
      </c>
      <c r="F19" s="82">
        <f t="shared" si="2"/>
        <v>37.364249585423529</v>
      </c>
      <c r="G19" s="82">
        <f t="shared" si="2"/>
        <v>35.746480092741798</v>
      </c>
      <c r="H19" s="82">
        <f t="shared" si="2"/>
        <v>37.272126559645507</v>
      </c>
      <c r="I19" s="82">
        <f t="shared" si="2"/>
        <v>40.625991894447395</v>
      </c>
      <c r="J19" s="82">
        <f t="shared" si="2"/>
        <v>39.169584299028557</v>
      </c>
      <c r="K19" s="82">
        <f t="shared" si="2"/>
        <v>38.474037964399145</v>
      </c>
      <c r="L19" s="82">
        <f t="shared" si="2"/>
        <v>38.814756838841127</v>
      </c>
      <c r="M19" s="82">
        <f t="shared" si="2"/>
        <v>38.289257061750007</v>
      </c>
      <c r="N19" s="82">
        <f t="shared" si="2"/>
        <v>38.712501963247995</v>
      </c>
      <c r="O19" s="82">
        <f t="shared" si="2"/>
        <v>37.937650205245191</v>
      </c>
      <c r="P19" s="82">
        <f t="shared" si="2"/>
        <v>38.136178373105231</v>
      </c>
    </row>
    <row r="20" spans="2:16" s="1" customFormat="1" ht="20.100000000000001" customHeight="1" x14ac:dyDescent="0.25">
      <c r="B20" s="117" t="s">
        <v>56</v>
      </c>
      <c r="C20" s="14"/>
      <c r="D20" s="29">
        <f>D9/D7*100</f>
        <v>55.396264606613776</v>
      </c>
      <c r="E20" s="29">
        <f t="shared" ref="E20:P20" si="3">E9/E7*100</f>
        <v>57.166912645977987</v>
      </c>
      <c r="F20" s="29">
        <f t="shared" si="3"/>
        <v>59.367350077096681</v>
      </c>
      <c r="G20" s="29">
        <f t="shared" si="3"/>
        <v>60.919529171817658</v>
      </c>
      <c r="H20" s="29">
        <f t="shared" si="3"/>
        <v>58.389586383522719</v>
      </c>
      <c r="I20" s="29">
        <f t="shared" si="3"/>
        <v>57.01517869970364</v>
      </c>
      <c r="J20" s="29">
        <f t="shared" si="3"/>
        <v>58.598221477061649</v>
      </c>
      <c r="K20" s="29">
        <f t="shared" si="3"/>
        <v>59.343662467970027</v>
      </c>
      <c r="L20" s="29">
        <f t="shared" si="3"/>
        <v>58.311887737089037</v>
      </c>
      <c r="M20" s="29">
        <f t="shared" si="3"/>
        <v>58.966738355902834</v>
      </c>
      <c r="N20" s="29">
        <f t="shared" si="3"/>
        <v>58.619836657766612</v>
      </c>
      <c r="O20" s="29">
        <f t="shared" si="3"/>
        <v>59.710927993003693</v>
      </c>
      <c r="P20" s="29">
        <f t="shared" si="3"/>
        <v>58.533369842223173</v>
      </c>
    </row>
    <row r="21" spans="2:16" s="1" customFormat="1" ht="20.100000000000001" customHeight="1" x14ac:dyDescent="0.25">
      <c r="B21" s="118" t="s">
        <v>57</v>
      </c>
      <c r="C21" s="33"/>
      <c r="D21" s="83">
        <f>D10/D7*100</f>
        <v>3.5524770309982872</v>
      </c>
      <c r="E21" s="83">
        <f t="shared" ref="E21:P21" si="4">E10/E7*100</f>
        <v>3.098348801965193</v>
      </c>
      <c r="F21" s="83">
        <f t="shared" si="4"/>
        <v>3.2684003374797905</v>
      </c>
      <c r="G21" s="83">
        <f t="shared" si="4"/>
        <v>3.333990735440548</v>
      </c>
      <c r="H21" s="83">
        <f t="shared" si="4"/>
        <v>4.3382870568317768</v>
      </c>
      <c r="I21" s="83">
        <f t="shared" si="4"/>
        <v>2.3588294058489616</v>
      </c>
      <c r="J21" s="83">
        <f t="shared" si="4"/>
        <v>2.2321942239097914</v>
      </c>
      <c r="K21" s="83">
        <f t="shared" si="4"/>
        <v>2.182299567630833</v>
      </c>
      <c r="L21" s="83">
        <f t="shared" si="4"/>
        <v>2.8733554240698282</v>
      </c>
      <c r="M21" s="83">
        <f t="shared" si="4"/>
        <v>2.7440045823471562</v>
      </c>
      <c r="N21" s="83">
        <f t="shared" si="4"/>
        <v>2.6676613789853936</v>
      </c>
      <c r="O21" s="83">
        <f t="shared" si="4"/>
        <v>2.3514218017511093</v>
      </c>
      <c r="P21" s="83">
        <f t="shared" si="4"/>
        <v>2.8371323658049521</v>
      </c>
    </row>
    <row r="22" spans="2:16" x14ac:dyDescent="0.25">
      <c r="B22" s="1" t="s">
        <v>52</v>
      </c>
    </row>
  </sheetData>
  <mergeCells count="1">
    <mergeCell ref="D5:P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24"/>
  <sheetViews>
    <sheetView workbookViewId="0">
      <selection activeCell="P7" sqref="P7:P10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5703125" style="1" customWidth="1"/>
    <col min="17" max="17" width="13.5703125" style="1" customWidth="1"/>
    <col min="18" max="18" width="9.5703125" style="1" customWidth="1"/>
  </cols>
  <sheetData>
    <row r="2" spans="2:17" ht="23.25" x14ac:dyDescent="0.25">
      <c r="B2" s="110" t="s">
        <v>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7" ht="18.75" x14ac:dyDescent="0.25">
      <c r="B3" s="1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7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7" ht="21" customHeight="1" x14ac:dyDescent="0.25">
      <c r="B5" s="6"/>
      <c r="C5" s="113" t="s">
        <v>40</v>
      </c>
      <c r="D5" s="144">
        <v>2012</v>
      </c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6"/>
    </row>
    <row r="6" spans="2:17" x14ac:dyDescent="0.25">
      <c r="B6" s="12"/>
      <c r="C6" s="11"/>
      <c r="D6" s="25" t="s">
        <v>1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6</v>
      </c>
      <c r="J6" s="28" t="s">
        <v>7</v>
      </c>
      <c r="K6" s="28" t="s">
        <v>8</v>
      </c>
      <c r="L6" s="28" t="s">
        <v>9</v>
      </c>
      <c r="M6" s="28" t="s">
        <v>10</v>
      </c>
      <c r="N6" s="28" t="s">
        <v>11</v>
      </c>
      <c r="O6" s="28" t="s">
        <v>12</v>
      </c>
      <c r="P6" s="26" t="s">
        <v>53</v>
      </c>
    </row>
    <row r="7" spans="2:17" s="1" customFormat="1" ht="19.5" customHeight="1" x14ac:dyDescent="0.25">
      <c r="B7" s="81"/>
      <c r="C7" s="42" t="s">
        <v>59</v>
      </c>
      <c r="D7" s="124">
        <v>24554</v>
      </c>
      <c r="E7" s="124">
        <v>21040</v>
      </c>
      <c r="F7" s="124">
        <v>26766</v>
      </c>
      <c r="G7" s="124">
        <v>23948</v>
      </c>
      <c r="H7" s="124">
        <v>25007</v>
      </c>
      <c r="I7" s="124">
        <v>23218</v>
      </c>
      <c r="J7" s="124">
        <v>23876</v>
      </c>
      <c r="K7" s="124">
        <v>27034</v>
      </c>
      <c r="L7" s="124">
        <v>20789</v>
      </c>
      <c r="M7" s="124">
        <v>20689</v>
      </c>
      <c r="N7" s="124">
        <v>18277</v>
      </c>
      <c r="O7" s="124">
        <v>18717</v>
      </c>
      <c r="P7" s="125">
        <f>SUM(D7:O7)</f>
        <v>273915</v>
      </c>
    </row>
    <row r="8" spans="2:17" s="1" customFormat="1" ht="19.5" customHeight="1" x14ac:dyDescent="0.25">
      <c r="B8" s="77"/>
      <c r="C8" s="39" t="s">
        <v>60</v>
      </c>
      <c r="D8" s="44">
        <v>9</v>
      </c>
      <c r="E8" s="45">
        <v>16</v>
      </c>
      <c r="F8" s="45">
        <v>7</v>
      </c>
      <c r="G8" s="45">
        <v>3</v>
      </c>
      <c r="H8" s="45">
        <v>13</v>
      </c>
      <c r="I8" s="45">
        <v>23</v>
      </c>
      <c r="J8" s="45">
        <v>5</v>
      </c>
      <c r="K8" s="45">
        <v>3</v>
      </c>
      <c r="L8" s="45">
        <v>2</v>
      </c>
      <c r="M8" s="45">
        <v>2</v>
      </c>
      <c r="N8" s="45">
        <v>18</v>
      </c>
      <c r="O8" s="45">
        <v>16</v>
      </c>
      <c r="P8" s="43">
        <f t="shared" ref="P8:P10" si="0">SUM(D8:O8)</f>
        <v>117</v>
      </c>
    </row>
    <row r="9" spans="2:17" s="1" customFormat="1" ht="19.5" customHeight="1" x14ac:dyDescent="0.25">
      <c r="B9" s="78"/>
      <c r="C9" s="40" t="s">
        <v>19</v>
      </c>
      <c r="D9" s="46">
        <v>211422</v>
      </c>
      <c r="E9" s="15">
        <v>202970</v>
      </c>
      <c r="F9" s="15">
        <v>243878</v>
      </c>
      <c r="G9" s="15">
        <v>209603</v>
      </c>
      <c r="H9" s="15">
        <v>233619</v>
      </c>
      <c r="I9" s="15">
        <v>301201</v>
      </c>
      <c r="J9" s="15">
        <v>309415</v>
      </c>
      <c r="K9" s="15">
        <v>358307</v>
      </c>
      <c r="L9" s="15">
        <v>240344</v>
      </c>
      <c r="M9" s="15">
        <v>286885</v>
      </c>
      <c r="N9" s="15">
        <v>261382</v>
      </c>
      <c r="O9" s="15">
        <v>303848</v>
      </c>
      <c r="P9" s="43">
        <f t="shared" si="0"/>
        <v>3162874</v>
      </c>
    </row>
    <row r="10" spans="2:17" s="1" customFormat="1" ht="19.5" customHeight="1" x14ac:dyDescent="0.25">
      <c r="B10" s="79"/>
      <c r="C10" s="41" t="s">
        <v>20</v>
      </c>
      <c r="D10" s="47">
        <v>16687</v>
      </c>
      <c r="E10" s="48">
        <v>11819</v>
      </c>
      <c r="F10" s="48">
        <v>13138</v>
      </c>
      <c r="G10" s="48">
        <v>11035</v>
      </c>
      <c r="H10" s="48">
        <v>15660</v>
      </c>
      <c r="I10" s="48">
        <v>16177</v>
      </c>
      <c r="J10" s="48">
        <v>17932</v>
      </c>
      <c r="K10" s="48">
        <v>20134</v>
      </c>
      <c r="L10" s="48">
        <v>16550</v>
      </c>
      <c r="M10" s="48">
        <v>19455</v>
      </c>
      <c r="N10" s="48">
        <v>17404</v>
      </c>
      <c r="O10" s="48">
        <v>21286</v>
      </c>
      <c r="P10" s="34">
        <f t="shared" si="0"/>
        <v>197277</v>
      </c>
    </row>
    <row r="11" spans="2:17" x14ac:dyDescent="0.25">
      <c r="B11" s="1" t="s">
        <v>61</v>
      </c>
    </row>
    <row r="12" spans="2:17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5" spans="2:17" ht="23.25" x14ac:dyDescent="0.25">
      <c r="B15" s="110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7" ht="18.75" x14ac:dyDescent="0.25">
      <c r="B16" s="19" t="s">
        <v>66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x14ac:dyDescent="0.25">
      <c r="B18" s="6"/>
      <c r="C18" s="113" t="s">
        <v>58</v>
      </c>
      <c r="D18" s="144">
        <v>2012</v>
      </c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6"/>
    </row>
    <row r="19" spans="2:16" ht="19.5" customHeight="1" x14ac:dyDescent="0.25">
      <c r="B19" s="12"/>
      <c r="C19" s="11"/>
      <c r="D19" s="25" t="s">
        <v>1</v>
      </c>
      <c r="E19" s="28" t="s">
        <v>2</v>
      </c>
      <c r="F19" s="28" t="s">
        <v>3</v>
      </c>
      <c r="G19" s="28" t="s">
        <v>4</v>
      </c>
      <c r="H19" s="28" t="s">
        <v>5</v>
      </c>
      <c r="I19" s="28" t="s">
        <v>6</v>
      </c>
      <c r="J19" s="28" t="s">
        <v>7</v>
      </c>
      <c r="K19" s="28" t="s">
        <v>8</v>
      </c>
      <c r="L19" s="28" t="s">
        <v>9</v>
      </c>
      <c r="M19" s="28" t="s">
        <v>10</v>
      </c>
      <c r="N19" s="28" t="s">
        <v>11</v>
      </c>
      <c r="O19" s="28" t="s">
        <v>12</v>
      </c>
      <c r="P19" s="26" t="s">
        <v>53</v>
      </c>
    </row>
    <row r="20" spans="2:16" s="1" customFormat="1" ht="19.5" customHeight="1" x14ac:dyDescent="0.25">
      <c r="B20" s="81"/>
      <c r="C20" s="42" t="s">
        <v>21</v>
      </c>
      <c r="D20" s="82">
        <f>(D7/SUM(D$7:D$10)*100)</f>
        <v>9.7177368287740631</v>
      </c>
      <c r="E20" s="82">
        <f t="shared" ref="E20:P20" si="1">(E7/SUM(E$7:E$10)*100)</f>
        <v>8.9211134431512225</v>
      </c>
      <c r="F20" s="82">
        <f t="shared" si="1"/>
        <v>9.4316552086233081</v>
      </c>
      <c r="G20" s="82">
        <f t="shared" si="1"/>
        <v>9.7911189791854909</v>
      </c>
      <c r="H20" s="82">
        <f t="shared" si="1"/>
        <v>9.1166938268094295</v>
      </c>
      <c r="I20" s="82">
        <f t="shared" si="1"/>
        <v>6.8164136469192851</v>
      </c>
      <c r="J20" s="82">
        <f t="shared" si="1"/>
        <v>6.7978634960766229</v>
      </c>
      <c r="K20" s="82">
        <f t="shared" si="1"/>
        <v>6.6671927946769003</v>
      </c>
      <c r="L20" s="82">
        <f t="shared" si="1"/>
        <v>7.4865405045285121</v>
      </c>
      <c r="M20" s="82">
        <f t="shared" si="1"/>
        <v>6.3263115729089909</v>
      </c>
      <c r="N20" s="82">
        <f t="shared" si="1"/>
        <v>6.1521941827313089</v>
      </c>
      <c r="O20" s="82">
        <f t="shared" si="1"/>
        <v>5.4430928236789224</v>
      </c>
      <c r="P20" s="82">
        <f t="shared" si="1"/>
        <v>7.5371823598316317</v>
      </c>
    </row>
    <row r="21" spans="2:16" s="1" customFormat="1" ht="19.5" customHeight="1" x14ac:dyDescent="0.25">
      <c r="B21" s="77"/>
      <c r="C21" s="39" t="s">
        <v>31</v>
      </c>
      <c r="D21" s="29">
        <f t="shared" ref="D21:P23" si="2">(D8/SUM(D$7:D$10)*100)</f>
        <v>3.56193009118541E-3</v>
      </c>
      <c r="E21" s="29">
        <f t="shared" si="2"/>
        <v>6.7841166868070129E-3</v>
      </c>
      <c r="F21" s="29">
        <f t="shared" si="2"/>
        <v>2.466621327817498E-3</v>
      </c>
      <c r="G21" s="29">
        <f t="shared" si="2"/>
        <v>1.2265473917469714E-3</v>
      </c>
      <c r="H21" s="29">
        <f t="shared" si="2"/>
        <v>4.7393537708850563E-3</v>
      </c>
      <c r="I21" s="29">
        <f t="shared" si="2"/>
        <v>6.7524125195599777E-3</v>
      </c>
      <c r="J21" s="29">
        <f t="shared" si="2"/>
        <v>1.4235767080073344E-3</v>
      </c>
      <c r="K21" s="29">
        <f t="shared" si="2"/>
        <v>7.3986751439042312E-4</v>
      </c>
      <c r="L21" s="29">
        <f t="shared" si="2"/>
        <v>7.2024056034715597E-4</v>
      </c>
      <c r="M21" s="29">
        <f t="shared" si="2"/>
        <v>6.1156281820377877E-4</v>
      </c>
      <c r="N21" s="29">
        <f t="shared" si="2"/>
        <v>6.0589536187100491E-3</v>
      </c>
      <c r="O21" s="29">
        <f t="shared" si="2"/>
        <v>4.65296175556247E-3</v>
      </c>
      <c r="P21" s="29">
        <f t="shared" si="2"/>
        <v>3.2194306120522822E-3</v>
      </c>
    </row>
    <row r="22" spans="2:16" s="1" customFormat="1" ht="19.5" customHeight="1" x14ac:dyDescent="0.25">
      <c r="B22" s="78"/>
      <c r="C22" s="40" t="s">
        <v>19</v>
      </c>
      <c r="D22" s="29">
        <f t="shared" si="2"/>
        <v>83.674487082066875</v>
      </c>
      <c r="E22" s="29">
        <f t="shared" si="2"/>
        <v>86.060760245076224</v>
      </c>
      <c r="F22" s="29">
        <f t="shared" si="2"/>
        <v>85.936382312210839</v>
      </c>
      <c r="G22" s="29">
        <f t="shared" si="2"/>
        <v>85.696004317446821</v>
      </c>
      <c r="H22" s="29">
        <f t="shared" si="2"/>
        <v>85.16946835387661</v>
      </c>
      <c r="I22" s="29">
        <f t="shared" si="2"/>
        <v>88.4275392740863</v>
      </c>
      <c r="J22" s="29">
        <f t="shared" si="2"/>
        <v>88.095197421617868</v>
      </c>
      <c r="K22" s="29">
        <f t="shared" si="2"/>
        <v>88.366569826229778</v>
      </c>
      <c r="L22" s="29">
        <f t="shared" si="2"/>
        <v>86.552748618038422</v>
      </c>
      <c r="M22" s="29">
        <f t="shared" si="2"/>
        <v>87.724099550195547</v>
      </c>
      <c r="N22" s="29">
        <f t="shared" si="2"/>
        <v>87.983411931426119</v>
      </c>
      <c r="O22" s="29">
        <f t="shared" si="2"/>
        <v>88.362070219009098</v>
      </c>
      <c r="P22" s="29">
        <f t="shared" si="2"/>
        <v>87.031225450121795</v>
      </c>
    </row>
    <row r="23" spans="2:16" s="1" customFormat="1" ht="19.5" customHeight="1" x14ac:dyDescent="0.25">
      <c r="B23" s="79"/>
      <c r="C23" s="41" t="s">
        <v>20</v>
      </c>
      <c r="D23" s="83">
        <f t="shared" si="2"/>
        <v>6.6042141590678822</v>
      </c>
      <c r="E23" s="83">
        <f t="shared" si="2"/>
        <v>5.0113421950857555</v>
      </c>
      <c r="F23" s="83">
        <f t="shared" si="2"/>
        <v>4.6294958578380419</v>
      </c>
      <c r="G23" s="83">
        <f t="shared" si="2"/>
        <v>4.5116501559759437</v>
      </c>
      <c r="H23" s="83">
        <f t="shared" si="2"/>
        <v>5.7090984655430752</v>
      </c>
      <c r="I23" s="83">
        <f t="shared" si="2"/>
        <v>4.7492946664748592</v>
      </c>
      <c r="J23" s="83">
        <f t="shared" si="2"/>
        <v>5.1055155055975039</v>
      </c>
      <c r="K23" s="83">
        <f t="shared" si="2"/>
        <v>4.9654975115789268</v>
      </c>
      <c r="L23" s="83">
        <f t="shared" si="2"/>
        <v>5.9599906368727158</v>
      </c>
      <c r="M23" s="83">
        <f t="shared" si="2"/>
        <v>5.9489773140772595</v>
      </c>
      <c r="N23" s="83">
        <f t="shared" si="2"/>
        <v>5.8583349322238716</v>
      </c>
      <c r="O23" s="83">
        <f t="shared" si="2"/>
        <v>6.1901839955564215</v>
      </c>
      <c r="P23" s="83">
        <f t="shared" si="2"/>
        <v>5.4283727594345139</v>
      </c>
    </row>
    <row r="24" spans="2:16" x14ac:dyDescent="0.25">
      <c r="B24" s="1" t="s">
        <v>52</v>
      </c>
    </row>
  </sheetData>
  <mergeCells count="2">
    <mergeCell ref="D5:P5"/>
    <mergeCell ref="D18:P18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151"/>
  <sheetViews>
    <sheetView topLeftCell="A3" workbookViewId="0">
      <selection activeCell="F12" sqref="F12"/>
    </sheetView>
  </sheetViews>
  <sheetFormatPr defaultRowHeight="15" x14ac:dyDescent="0.25"/>
  <cols>
    <col min="2" max="2" width="5.42578125" style="1" customWidth="1"/>
    <col min="3" max="3" width="5" style="1" customWidth="1"/>
    <col min="4" max="4" width="37.42578125" style="1" bestFit="1" customWidth="1"/>
    <col min="5" max="15" width="10.7109375" style="1" customWidth="1"/>
    <col min="16" max="16" width="11.5703125" style="1" customWidth="1"/>
    <col min="17" max="17" width="12.28515625" style="1" customWidth="1"/>
  </cols>
  <sheetData>
    <row r="2" spans="2:17" ht="23.25" x14ac:dyDescent="0.25">
      <c r="B2" s="110" t="s">
        <v>62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s="1" customFormat="1" ht="21" x14ac:dyDescent="0.25">
      <c r="B5" s="6"/>
      <c r="C5" s="87" t="s">
        <v>40</v>
      </c>
      <c r="D5" s="7"/>
      <c r="E5" s="67">
        <v>2012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2:17" s="1" customFormat="1" ht="19.5" customHeight="1" x14ac:dyDescent="0.25">
      <c r="B6" s="12"/>
      <c r="C6" s="88"/>
      <c r="D6" s="11"/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56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5" t="s">
        <v>53</v>
      </c>
    </row>
    <row r="7" spans="2:17" s="1" customFormat="1" ht="19.5" customHeight="1" x14ac:dyDescent="0.25">
      <c r="B7" s="80" t="s">
        <v>41</v>
      </c>
      <c r="C7" s="94"/>
      <c r="D7" s="107"/>
      <c r="E7" s="108">
        <f t="shared" ref="E7:P7" si="0">E8+E46+E71+E141</f>
        <v>268273</v>
      </c>
      <c r="F7" s="108">
        <f t="shared" si="0"/>
        <v>249517</v>
      </c>
      <c r="G7" s="108">
        <f t="shared" si="0"/>
        <v>300574</v>
      </c>
      <c r="H7" s="108">
        <f t="shared" si="0"/>
        <v>257887</v>
      </c>
      <c r="I7" s="108">
        <f t="shared" si="0"/>
        <v>287465</v>
      </c>
      <c r="J7" s="108">
        <f t="shared" si="0"/>
        <v>353200</v>
      </c>
      <c r="K7" s="108">
        <f t="shared" si="0"/>
        <v>364196</v>
      </c>
      <c r="L7" s="108">
        <f t="shared" si="0"/>
        <v>420080</v>
      </c>
      <c r="M7" s="108">
        <f t="shared" si="0"/>
        <v>288108</v>
      </c>
      <c r="N7" s="108">
        <f t="shared" si="0"/>
        <v>341644</v>
      </c>
      <c r="O7" s="108">
        <f t="shared" si="0"/>
        <v>311772</v>
      </c>
      <c r="P7" s="108">
        <f t="shared" si="0"/>
        <v>359355</v>
      </c>
      <c r="Q7" s="109">
        <f>SUM(E7:P7)</f>
        <v>3802071</v>
      </c>
    </row>
    <row r="8" spans="2:17" s="1" customFormat="1" ht="19.5" customHeight="1" x14ac:dyDescent="0.25">
      <c r="B8" s="84" t="s">
        <v>43</v>
      </c>
      <c r="C8" s="89"/>
      <c r="D8" s="126"/>
      <c r="E8" s="127">
        <f t="shared" ref="E8:P8" si="1">+E9+E45</f>
        <v>215399</v>
      </c>
      <c r="F8" s="127">
        <f t="shared" si="1"/>
        <v>201914</v>
      </c>
      <c r="G8" s="127">
        <f t="shared" si="1"/>
        <v>240607</v>
      </c>
      <c r="H8" s="127">
        <f t="shared" si="1"/>
        <v>207889</v>
      </c>
      <c r="I8" s="127">
        <f t="shared" si="1"/>
        <v>231543</v>
      </c>
      <c r="J8" s="127">
        <f t="shared" si="1"/>
        <v>299301</v>
      </c>
      <c r="K8" s="127">
        <f t="shared" si="1"/>
        <v>304185</v>
      </c>
      <c r="L8" s="127">
        <f t="shared" si="1"/>
        <v>352014</v>
      </c>
      <c r="M8" s="127">
        <f t="shared" si="1"/>
        <v>235091</v>
      </c>
      <c r="N8" s="127">
        <f t="shared" si="1"/>
        <v>277587</v>
      </c>
      <c r="O8" s="127">
        <f t="shared" si="1"/>
        <v>254680</v>
      </c>
      <c r="P8" s="127">
        <f t="shared" si="1"/>
        <v>295013</v>
      </c>
      <c r="Q8" s="127">
        <f t="shared" ref="Q8:Q71" si="2">SUM(E8:P8)</f>
        <v>3115223</v>
      </c>
    </row>
    <row r="9" spans="2:17" s="1" customFormat="1" ht="19.5" customHeight="1" x14ac:dyDescent="0.25">
      <c r="B9" s="16"/>
      <c r="C9" s="90" t="s">
        <v>67</v>
      </c>
      <c r="D9" s="128"/>
      <c r="E9" s="129">
        <f t="shared" ref="E9:P9" si="3">+E10+E11+E14+E17+E22+E23+E24+E25+E28+E29+E32+E33+E36+E37+E40+E41+E44</f>
        <v>209090</v>
      </c>
      <c r="F9" s="129">
        <f t="shared" si="3"/>
        <v>195759</v>
      </c>
      <c r="G9" s="129">
        <f t="shared" si="3"/>
        <v>232397</v>
      </c>
      <c r="H9" s="129">
        <f t="shared" si="3"/>
        <v>200660</v>
      </c>
      <c r="I9" s="129">
        <f t="shared" si="3"/>
        <v>224158</v>
      </c>
      <c r="J9" s="129">
        <f t="shared" si="3"/>
        <v>292275</v>
      </c>
      <c r="K9" s="129">
        <f t="shared" si="3"/>
        <v>297501</v>
      </c>
      <c r="L9" s="129">
        <f t="shared" si="3"/>
        <v>344568</v>
      </c>
      <c r="M9" s="129">
        <f t="shared" si="3"/>
        <v>229604</v>
      </c>
      <c r="N9" s="129">
        <f t="shared" si="3"/>
        <v>272407</v>
      </c>
      <c r="O9" s="129">
        <f t="shared" si="3"/>
        <v>249942</v>
      </c>
      <c r="P9" s="129">
        <f t="shared" si="3"/>
        <v>290108</v>
      </c>
      <c r="Q9" s="129">
        <f t="shared" si="2"/>
        <v>3038469</v>
      </c>
    </row>
    <row r="10" spans="2:17" s="1" customFormat="1" ht="19.5" customHeight="1" x14ac:dyDescent="0.25">
      <c r="B10" s="85"/>
      <c r="C10" s="91"/>
      <c r="D10" s="128" t="s">
        <v>77</v>
      </c>
      <c r="E10" s="35">
        <v>369</v>
      </c>
      <c r="F10" s="35">
        <v>324</v>
      </c>
      <c r="G10" s="35">
        <v>363</v>
      </c>
      <c r="H10" s="35">
        <v>294</v>
      </c>
      <c r="I10" s="35">
        <v>305</v>
      </c>
      <c r="J10" s="35">
        <v>300</v>
      </c>
      <c r="K10" s="35">
        <v>469</v>
      </c>
      <c r="L10" s="35">
        <v>603</v>
      </c>
      <c r="M10" s="35">
        <v>427</v>
      </c>
      <c r="N10" s="35">
        <v>485</v>
      </c>
      <c r="O10" s="35">
        <v>399</v>
      </c>
      <c r="P10" s="35">
        <v>624</v>
      </c>
      <c r="Q10" s="15">
        <f t="shared" si="2"/>
        <v>4962</v>
      </c>
    </row>
    <row r="11" spans="2:17" s="1" customFormat="1" ht="19.5" customHeight="1" x14ac:dyDescent="0.25">
      <c r="B11" s="85"/>
      <c r="C11" s="91"/>
      <c r="D11" s="128" t="s">
        <v>78</v>
      </c>
      <c r="E11" s="35">
        <f>+E12+E13</f>
        <v>986</v>
      </c>
      <c r="F11" s="35">
        <f t="shared" ref="F11:P11" si="4">+F12+F13</f>
        <v>689</v>
      </c>
      <c r="G11" s="35">
        <f t="shared" si="4"/>
        <v>781</v>
      </c>
      <c r="H11" s="35">
        <f t="shared" si="4"/>
        <v>704</v>
      </c>
      <c r="I11" s="35">
        <f t="shared" si="4"/>
        <v>814</v>
      </c>
      <c r="J11" s="35">
        <f t="shared" si="4"/>
        <v>746</v>
      </c>
      <c r="K11" s="35">
        <f t="shared" si="4"/>
        <v>772</v>
      </c>
      <c r="L11" s="35">
        <f t="shared" si="4"/>
        <v>1151</v>
      </c>
      <c r="M11" s="35">
        <f t="shared" si="4"/>
        <v>970</v>
      </c>
      <c r="N11" s="35">
        <f t="shared" si="4"/>
        <v>994</v>
      </c>
      <c r="O11" s="35">
        <f t="shared" si="4"/>
        <v>940</v>
      </c>
      <c r="P11" s="35">
        <f t="shared" si="4"/>
        <v>1274</v>
      </c>
      <c r="Q11" s="15">
        <f t="shared" si="2"/>
        <v>10821</v>
      </c>
    </row>
    <row r="12" spans="2:17" s="1" customFormat="1" ht="19.5" customHeight="1" x14ac:dyDescent="0.25">
      <c r="B12" s="85"/>
      <c r="C12" s="91"/>
      <c r="D12" s="128" t="s">
        <v>79</v>
      </c>
      <c r="E12" s="35">
        <v>775</v>
      </c>
      <c r="F12" s="35">
        <v>513</v>
      </c>
      <c r="G12" s="35">
        <v>600</v>
      </c>
      <c r="H12" s="35">
        <v>542</v>
      </c>
      <c r="I12" s="35">
        <v>642</v>
      </c>
      <c r="J12" s="35">
        <v>634</v>
      </c>
      <c r="K12" s="35">
        <v>655</v>
      </c>
      <c r="L12" s="35">
        <v>1003</v>
      </c>
      <c r="M12" s="35">
        <v>825</v>
      </c>
      <c r="N12" s="35">
        <v>832</v>
      </c>
      <c r="O12" s="35">
        <v>739</v>
      </c>
      <c r="P12" s="35">
        <v>1089</v>
      </c>
      <c r="Q12" s="15">
        <f t="shared" si="2"/>
        <v>8849</v>
      </c>
    </row>
    <row r="13" spans="2:17" s="1" customFormat="1" ht="19.5" customHeight="1" x14ac:dyDescent="0.25">
      <c r="B13" s="85"/>
      <c r="C13" s="91"/>
      <c r="D13" s="128" t="s">
        <v>80</v>
      </c>
      <c r="E13" s="35">
        <v>211</v>
      </c>
      <c r="F13" s="35">
        <v>176</v>
      </c>
      <c r="G13" s="35">
        <v>181</v>
      </c>
      <c r="H13" s="35">
        <v>162</v>
      </c>
      <c r="I13" s="35">
        <v>172</v>
      </c>
      <c r="J13" s="35">
        <v>112</v>
      </c>
      <c r="K13" s="35">
        <v>117</v>
      </c>
      <c r="L13" s="35">
        <v>148</v>
      </c>
      <c r="M13" s="35">
        <v>145</v>
      </c>
      <c r="N13" s="35">
        <v>162</v>
      </c>
      <c r="O13" s="35">
        <v>201</v>
      </c>
      <c r="P13" s="35">
        <v>185</v>
      </c>
      <c r="Q13" s="15">
        <f t="shared" si="2"/>
        <v>1972</v>
      </c>
    </row>
    <row r="14" spans="2:17" s="1" customFormat="1" ht="19.5" customHeight="1" x14ac:dyDescent="0.25">
      <c r="B14" s="85"/>
      <c r="C14" s="91"/>
      <c r="D14" s="128" t="s">
        <v>113</v>
      </c>
      <c r="E14" s="35">
        <f>+E15+E16</f>
        <v>7110</v>
      </c>
      <c r="F14" s="35">
        <f t="shared" ref="F14:P14" si="5">+F15+F16</f>
        <v>5553</v>
      </c>
      <c r="G14" s="35">
        <f t="shared" si="5"/>
        <v>7152</v>
      </c>
      <c r="H14" s="35">
        <f t="shared" si="5"/>
        <v>6472</v>
      </c>
      <c r="I14" s="35">
        <f t="shared" si="5"/>
        <v>6642</v>
      </c>
      <c r="J14" s="35">
        <f t="shared" si="5"/>
        <v>6172</v>
      </c>
      <c r="K14" s="35">
        <f t="shared" si="5"/>
        <v>7602</v>
      </c>
      <c r="L14" s="35">
        <f t="shared" si="5"/>
        <v>7920</v>
      </c>
      <c r="M14" s="35">
        <f t="shared" si="5"/>
        <v>6461</v>
      </c>
      <c r="N14" s="35">
        <f t="shared" si="5"/>
        <v>6799</v>
      </c>
      <c r="O14" s="35">
        <f t="shared" si="5"/>
        <v>5836</v>
      </c>
      <c r="P14" s="35">
        <f t="shared" si="5"/>
        <v>5869</v>
      </c>
      <c r="Q14" s="15">
        <f t="shared" si="2"/>
        <v>79588</v>
      </c>
    </row>
    <row r="15" spans="2:17" s="1" customFormat="1" ht="19.5" customHeight="1" x14ac:dyDescent="0.25">
      <c r="B15" s="85"/>
      <c r="C15" s="91"/>
      <c r="D15" s="128" t="s">
        <v>82</v>
      </c>
      <c r="E15" s="35">
        <v>6995</v>
      </c>
      <c r="F15" s="35">
        <v>5469</v>
      </c>
      <c r="G15" s="35">
        <v>7041</v>
      </c>
      <c r="H15" s="35">
        <v>6394</v>
      </c>
      <c r="I15" s="35">
        <v>6539</v>
      </c>
      <c r="J15" s="35">
        <v>6084</v>
      </c>
      <c r="K15" s="35">
        <v>7476</v>
      </c>
      <c r="L15" s="35">
        <v>7785</v>
      </c>
      <c r="M15" s="35">
        <v>6306</v>
      </c>
      <c r="N15" s="35">
        <v>6717</v>
      </c>
      <c r="O15" s="35">
        <v>5703</v>
      </c>
      <c r="P15" s="35">
        <v>5734</v>
      </c>
      <c r="Q15" s="15">
        <f t="shared" si="2"/>
        <v>78243</v>
      </c>
    </row>
    <row r="16" spans="2:17" s="1" customFormat="1" ht="19.5" customHeight="1" x14ac:dyDescent="0.25">
      <c r="B16" s="85"/>
      <c r="C16" s="91"/>
      <c r="D16" s="128" t="s">
        <v>83</v>
      </c>
      <c r="E16" s="35">
        <v>115</v>
      </c>
      <c r="F16" s="35">
        <v>84</v>
      </c>
      <c r="G16" s="35">
        <v>111</v>
      </c>
      <c r="H16" s="35">
        <v>78</v>
      </c>
      <c r="I16" s="35">
        <v>103</v>
      </c>
      <c r="J16" s="35">
        <v>88</v>
      </c>
      <c r="K16" s="35">
        <v>126</v>
      </c>
      <c r="L16" s="35">
        <v>135</v>
      </c>
      <c r="M16" s="35">
        <v>155</v>
      </c>
      <c r="N16" s="35">
        <v>82</v>
      </c>
      <c r="O16" s="35">
        <v>133</v>
      </c>
      <c r="P16" s="35">
        <v>135</v>
      </c>
      <c r="Q16" s="15">
        <f t="shared" si="2"/>
        <v>1345</v>
      </c>
    </row>
    <row r="17" spans="2:17" s="1" customFormat="1" ht="19.5" customHeight="1" x14ac:dyDescent="0.25">
      <c r="B17" s="85"/>
      <c r="C17" s="91"/>
      <c r="D17" s="128" t="s">
        <v>84</v>
      </c>
      <c r="E17" s="35">
        <f>+E18+E19+E20+E21</f>
        <v>43314</v>
      </c>
      <c r="F17" s="35">
        <f t="shared" ref="F17:P17" si="6">+F18+F19+F20+F21</f>
        <v>44821</v>
      </c>
      <c r="G17" s="35">
        <f t="shared" si="6"/>
        <v>53405</v>
      </c>
      <c r="H17" s="35">
        <f t="shared" si="6"/>
        <v>43152</v>
      </c>
      <c r="I17" s="35">
        <f t="shared" si="6"/>
        <v>47651</v>
      </c>
      <c r="J17" s="35">
        <f t="shared" si="6"/>
        <v>65003</v>
      </c>
      <c r="K17" s="35">
        <f t="shared" si="6"/>
        <v>71462</v>
      </c>
      <c r="L17" s="35">
        <f t="shared" si="6"/>
        <v>82714</v>
      </c>
      <c r="M17" s="35">
        <f t="shared" si="6"/>
        <v>55970</v>
      </c>
      <c r="N17" s="35">
        <f t="shared" si="6"/>
        <v>66811</v>
      </c>
      <c r="O17" s="35">
        <f t="shared" si="6"/>
        <v>59668</v>
      </c>
      <c r="P17" s="35">
        <f t="shared" si="6"/>
        <v>62476</v>
      </c>
      <c r="Q17" s="15">
        <f t="shared" si="2"/>
        <v>696447</v>
      </c>
    </row>
    <row r="18" spans="2:17" s="1" customFormat="1" ht="19.5" customHeight="1" x14ac:dyDescent="0.25">
      <c r="B18" s="85"/>
      <c r="C18" s="91"/>
      <c r="D18" s="128" t="s">
        <v>85</v>
      </c>
      <c r="E18" s="35">
        <v>57</v>
      </c>
      <c r="F18" s="35">
        <v>81</v>
      </c>
      <c r="G18" s="35">
        <v>103</v>
      </c>
      <c r="H18" s="35">
        <v>78</v>
      </c>
      <c r="I18" s="35">
        <v>77</v>
      </c>
      <c r="J18" s="35">
        <v>47</v>
      </c>
      <c r="K18" s="35">
        <v>49</v>
      </c>
      <c r="L18" s="35">
        <v>36</v>
      </c>
      <c r="M18" s="35">
        <v>53</v>
      </c>
      <c r="N18" s="35">
        <v>41</v>
      </c>
      <c r="O18" s="35">
        <v>34</v>
      </c>
      <c r="P18" s="35">
        <v>57</v>
      </c>
      <c r="Q18" s="15">
        <f t="shared" si="2"/>
        <v>713</v>
      </c>
    </row>
    <row r="19" spans="2:17" s="1" customFormat="1" ht="19.5" customHeight="1" x14ac:dyDescent="0.25">
      <c r="B19" s="85"/>
      <c r="C19" s="91"/>
      <c r="D19" s="128" t="s">
        <v>86</v>
      </c>
      <c r="E19" s="35">
        <v>112</v>
      </c>
      <c r="F19" s="35">
        <v>132</v>
      </c>
      <c r="G19" s="35">
        <v>205</v>
      </c>
      <c r="H19" s="35">
        <v>204</v>
      </c>
      <c r="I19" s="35">
        <v>235</v>
      </c>
      <c r="J19" s="35">
        <v>235</v>
      </c>
      <c r="K19" s="35">
        <v>104</v>
      </c>
      <c r="L19" s="35">
        <v>87</v>
      </c>
      <c r="M19" s="35">
        <v>64</v>
      </c>
      <c r="N19" s="35">
        <v>90</v>
      </c>
      <c r="O19" s="35">
        <v>106</v>
      </c>
      <c r="P19" s="35">
        <v>148</v>
      </c>
      <c r="Q19" s="15">
        <f t="shared" si="2"/>
        <v>1722</v>
      </c>
    </row>
    <row r="20" spans="2:17" s="1" customFormat="1" ht="19.5" customHeight="1" x14ac:dyDescent="0.25">
      <c r="B20" s="85"/>
      <c r="C20" s="91"/>
      <c r="D20" s="128" t="s">
        <v>87</v>
      </c>
      <c r="E20" s="35">
        <v>42823</v>
      </c>
      <c r="F20" s="35">
        <v>44297</v>
      </c>
      <c r="G20" s="35">
        <v>52828</v>
      </c>
      <c r="H20" s="35">
        <v>42703</v>
      </c>
      <c r="I20" s="35">
        <v>47143</v>
      </c>
      <c r="J20" s="35">
        <v>64448</v>
      </c>
      <c r="K20" s="35">
        <v>70985</v>
      </c>
      <c r="L20" s="35">
        <v>82303</v>
      </c>
      <c r="M20" s="35">
        <v>55598</v>
      </c>
      <c r="N20" s="35">
        <v>66330</v>
      </c>
      <c r="O20" s="35">
        <v>59227</v>
      </c>
      <c r="P20" s="35">
        <v>61909</v>
      </c>
      <c r="Q20" s="15">
        <f t="shared" si="2"/>
        <v>690594</v>
      </c>
    </row>
    <row r="21" spans="2:17" s="1" customFormat="1" ht="19.5" customHeight="1" x14ac:dyDescent="0.25">
      <c r="B21" s="85"/>
      <c r="C21" s="91"/>
      <c r="D21" s="128" t="s">
        <v>88</v>
      </c>
      <c r="E21" s="35">
        <v>322</v>
      </c>
      <c r="F21" s="35">
        <v>311</v>
      </c>
      <c r="G21" s="35">
        <v>269</v>
      </c>
      <c r="H21" s="35">
        <v>167</v>
      </c>
      <c r="I21" s="35">
        <v>196</v>
      </c>
      <c r="J21" s="35">
        <v>273</v>
      </c>
      <c r="K21" s="35">
        <v>324</v>
      </c>
      <c r="L21" s="35">
        <v>288</v>
      </c>
      <c r="M21" s="35">
        <v>255</v>
      </c>
      <c r="N21" s="35">
        <v>350</v>
      </c>
      <c r="O21" s="35">
        <v>301</v>
      </c>
      <c r="P21" s="35">
        <v>362</v>
      </c>
      <c r="Q21" s="15">
        <f t="shared" si="2"/>
        <v>3418</v>
      </c>
    </row>
    <row r="22" spans="2:17" s="1" customFormat="1" ht="19.5" customHeight="1" x14ac:dyDescent="0.25">
      <c r="B22" s="85"/>
      <c r="C22" s="91"/>
      <c r="D22" s="128" t="s">
        <v>89</v>
      </c>
      <c r="E22" s="35">
        <v>19446</v>
      </c>
      <c r="F22" s="35">
        <v>20336</v>
      </c>
      <c r="G22" s="35">
        <v>25457</v>
      </c>
      <c r="H22" s="35">
        <v>21765</v>
      </c>
      <c r="I22" s="35">
        <v>21923</v>
      </c>
      <c r="J22" s="35">
        <v>32473</v>
      </c>
      <c r="K22" s="35">
        <v>28561</v>
      </c>
      <c r="L22" s="35">
        <v>29826</v>
      </c>
      <c r="M22" s="35">
        <v>21867</v>
      </c>
      <c r="N22" s="35">
        <v>26712</v>
      </c>
      <c r="O22" s="35">
        <v>21350</v>
      </c>
      <c r="P22" s="35">
        <v>27880</v>
      </c>
      <c r="Q22" s="15">
        <f t="shared" si="2"/>
        <v>297596</v>
      </c>
    </row>
    <row r="23" spans="2:17" s="1" customFormat="1" ht="19.5" customHeight="1" x14ac:dyDescent="0.25">
      <c r="B23" s="85"/>
      <c r="C23" s="91"/>
      <c r="D23" s="128" t="s">
        <v>90</v>
      </c>
      <c r="E23" s="35">
        <v>47435</v>
      </c>
      <c r="F23" s="35">
        <v>34853</v>
      </c>
      <c r="G23" s="35">
        <v>37934</v>
      </c>
      <c r="H23" s="35">
        <v>34389</v>
      </c>
      <c r="I23" s="35">
        <v>46757</v>
      </c>
      <c r="J23" s="35">
        <v>48596</v>
      </c>
      <c r="K23" s="35">
        <v>49747</v>
      </c>
      <c r="L23" s="35">
        <v>64999</v>
      </c>
      <c r="M23" s="35">
        <v>39536</v>
      </c>
      <c r="N23" s="35">
        <v>44642</v>
      </c>
      <c r="O23" s="35">
        <v>44638</v>
      </c>
      <c r="P23" s="35">
        <v>52888</v>
      </c>
      <c r="Q23" s="15">
        <f t="shared" si="2"/>
        <v>546414</v>
      </c>
    </row>
    <row r="24" spans="2:17" s="1" customFormat="1" ht="19.5" customHeight="1" x14ac:dyDescent="0.25">
      <c r="B24" s="86"/>
      <c r="C24" s="92"/>
      <c r="D24" s="128" t="s">
        <v>91</v>
      </c>
      <c r="E24" s="35">
        <v>6066</v>
      </c>
      <c r="F24" s="35">
        <v>7251</v>
      </c>
      <c r="G24" s="35">
        <v>9892</v>
      </c>
      <c r="H24" s="35">
        <v>8533</v>
      </c>
      <c r="I24" s="35">
        <v>10786</v>
      </c>
      <c r="J24" s="35">
        <v>15026</v>
      </c>
      <c r="K24" s="35">
        <v>13614</v>
      </c>
      <c r="L24" s="35">
        <v>17086</v>
      </c>
      <c r="M24" s="35">
        <v>10486</v>
      </c>
      <c r="N24" s="35">
        <v>13209</v>
      </c>
      <c r="O24" s="35">
        <v>10711</v>
      </c>
      <c r="P24" s="35">
        <v>12296</v>
      </c>
      <c r="Q24" s="15">
        <f t="shared" si="2"/>
        <v>134956</v>
      </c>
    </row>
    <row r="25" spans="2:17" s="1" customFormat="1" ht="19.5" customHeight="1" x14ac:dyDescent="0.25">
      <c r="B25" s="86"/>
      <c r="C25" s="92"/>
      <c r="D25" s="128" t="s">
        <v>92</v>
      </c>
      <c r="E25" s="35">
        <f>+E26+E27</f>
        <v>2635</v>
      </c>
      <c r="F25" s="35">
        <f t="shared" ref="F25:P25" si="7">+F26+F27</f>
        <v>2730</v>
      </c>
      <c r="G25" s="35">
        <f t="shared" si="7"/>
        <v>3422</v>
      </c>
      <c r="H25" s="35">
        <f t="shared" si="7"/>
        <v>3401</v>
      </c>
      <c r="I25" s="35">
        <f t="shared" si="7"/>
        <v>3938</v>
      </c>
      <c r="J25" s="35">
        <f t="shared" si="7"/>
        <v>4340</v>
      </c>
      <c r="K25" s="35">
        <f t="shared" si="7"/>
        <v>4710</v>
      </c>
      <c r="L25" s="35">
        <f t="shared" si="7"/>
        <v>5200</v>
      </c>
      <c r="M25" s="35">
        <f t="shared" si="7"/>
        <v>3450</v>
      </c>
      <c r="N25" s="35">
        <f t="shared" si="7"/>
        <v>4021</v>
      </c>
      <c r="O25" s="35">
        <f t="shared" si="7"/>
        <v>3696</v>
      </c>
      <c r="P25" s="35">
        <f t="shared" si="7"/>
        <v>4623</v>
      </c>
      <c r="Q25" s="15">
        <f t="shared" si="2"/>
        <v>46166</v>
      </c>
    </row>
    <row r="26" spans="2:17" s="1" customFormat="1" ht="19.5" customHeight="1" x14ac:dyDescent="0.25">
      <c r="B26" s="86"/>
      <c r="C26" s="92"/>
      <c r="D26" s="128" t="s">
        <v>93</v>
      </c>
      <c r="E26" s="35">
        <v>2104</v>
      </c>
      <c r="F26" s="35">
        <v>2255</v>
      </c>
      <c r="G26" s="35">
        <v>2866</v>
      </c>
      <c r="H26" s="35">
        <v>2773</v>
      </c>
      <c r="I26" s="35">
        <v>3286</v>
      </c>
      <c r="J26" s="35">
        <v>3855</v>
      </c>
      <c r="K26" s="35">
        <v>4044</v>
      </c>
      <c r="L26" s="35">
        <v>4463</v>
      </c>
      <c r="M26" s="35">
        <v>2924</v>
      </c>
      <c r="N26" s="35">
        <v>3392</v>
      </c>
      <c r="O26" s="35">
        <v>3120</v>
      </c>
      <c r="P26" s="35">
        <v>3967</v>
      </c>
      <c r="Q26" s="15">
        <f t="shared" si="2"/>
        <v>39049</v>
      </c>
    </row>
    <row r="27" spans="2:17" s="1" customFormat="1" ht="19.5" customHeight="1" x14ac:dyDescent="0.25">
      <c r="B27" s="86"/>
      <c r="C27" s="92"/>
      <c r="D27" s="128" t="s">
        <v>94</v>
      </c>
      <c r="E27" s="35">
        <v>531</v>
      </c>
      <c r="F27" s="35">
        <v>475</v>
      </c>
      <c r="G27" s="35">
        <v>556</v>
      </c>
      <c r="H27" s="35">
        <v>628</v>
      </c>
      <c r="I27" s="35">
        <v>652</v>
      </c>
      <c r="J27" s="35">
        <v>485</v>
      </c>
      <c r="K27" s="35">
        <v>666</v>
      </c>
      <c r="L27" s="35">
        <v>737</v>
      </c>
      <c r="M27" s="35">
        <v>526</v>
      </c>
      <c r="N27" s="35">
        <v>629</v>
      </c>
      <c r="O27" s="35">
        <v>576</v>
      </c>
      <c r="P27" s="35">
        <v>656</v>
      </c>
      <c r="Q27" s="15">
        <f t="shared" si="2"/>
        <v>7117</v>
      </c>
    </row>
    <row r="28" spans="2:17" s="1" customFormat="1" ht="19.5" customHeight="1" x14ac:dyDescent="0.25">
      <c r="B28" s="86"/>
      <c r="C28" s="92"/>
      <c r="D28" s="128" t="s">
        <v>95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3312</v>
      </c>
      <c r="O28" s="35">
        <v>8077</v>
      </c>
      <c r="P28" s="35">
        <v>10664</v>
      </c>
      <c r="Q28" s="15">
        <f t="shared" si="2"/>
        <v>22053</v>
      </c>
    </row>
    <row r="29" spans="2:17" s="1" customFormat="1" ht="19.5" customHeight="1" x14ac:dyDescent="0.25">
      <c r="B29" s="86"/>
      <c r="C29" s="92"/>
      <c r="D29" s="128" t="s">
        <v>96</v>
      </c>
      <c r="E29" s="35">
        <f>+E30+E31</f>
        <v>943</v>
      </c>
      <c r="F29" s="35">
        <f t="shared" ref="F29:P29" si="8">+F30+F31</f>
        <v>545</v>
      </c>
      <c r="G29" s="35">
        <f t="shared" si="8"/>
        <v>658</v>
      </c>
      <c r="H29" s="35">
        <f t="shared" si="8"/>
        <v>577</v>
      </c>
      <c r="I29" s="35">
        <f t="shared" si="8"/>
        <v>781</v>
      </c>
      <c r="J29" s="35">
        <f t="shared" si="8"/>
        <v>610</v>
      </c>
      <c r="K29" s="35">
        <f t="shared" si="8"/>
        <v>703</v>
      </c>
      <c r="L29" s="35">
        <f t="shared" si="8"/>
        <v>692</v>
      </c>
      <c r="M29" s="35">
        <f t="shared" si="8"/>
        <v>717</v>
      </c>
      <c r="N29" s="35">
        <f t="shared" si="8"/>
        <v>678</v>
      </c>
      <c r="O29" s="35">
        <f t="shared" si="8"/>
        <v>531</v>
      </c>
      <c r="P29" s="35">
        <f t="shared" si="8"/>
        <v>813</v>
      </c>
      <c r="Q29" s="15">
        <f t="shared" si="2"/>
        <v>8248</v>
      </c>
    </row>
    <row r="30" spans="2:17" s="1" customFormat="1" ht="19.5" customHeight="1" x14ac:dyDescent="0.25">
      <c r="B30" s="86"/>
      <c r="C30" s="92"/>
      <c r="D30" s="128" t="s">
        <v>97</v>
      </c>
      <c r="E30" s="35">
        <v>4</v>
      </c>
      <c r="F30" s="35">
        <v>5</v>
      </c>
      <c r="G30" s="35">
        <v>8</v>
      </c>
      <c r="H30" s="35">
        <v>9</v>
      </c>
      <c r="I30" s="35">
        <v>6</v>
      </c>
      <c r="J30" s="35">
        <v>3</v>
      </c>
      <c r="K30" s="35">
        <v>2</v>
      </c>
      <c r="L30" s="35">
        <v>8</v>
      </c>
      <c r="M30" s="35">
        <v>2</v>
      </c>
      <c r="N30" s="35">
        <v>4</v>
      </c>
      <c r="O30" s="35">
        <v>15</v>
      </c>
      <c r="P30" s="35">
        <v>6</v>
      </c>
      <c r="Q30" s="15">
        <f t="shared" si="2"/>
        <v>72</v>
      </c>
    </row>
    <row r="31" spans="2:17" s="1" customFormat="1" ht="19.5" customHeight="1" x14ac:dyDescent="0.25">
      <c r="B31" s="86"/>
      <c r="C31" s="92"/>
      <c r="D31" s="128" t="s">
        <v>98</v>
      </c>
      <c r="E31" s="35">
        <v>939</v>
      </c>
      <c r="F31" s="35">
        <v>540</v>
      </c>
      <c r="G31" s="35">
        <v>650</v>
      </c>
      <c r="H31" s="35">
        <v>568</v>
      </c>
      <c r="I31" s="35">
        <v>775</v>
      </c>
      <c r="J31" s="35">
        <v>607</v>
      </c>
      <c r="K31" s="35">
        <v>701</v>
      </c>
      <c r="L31" s="35">
        <v>684</v>
      </c>
      <c r="M31" s="35">
        <v>715</v>
      </c>
      <c r="N31" s="35">
        <v>674</v>
      </c>
      <c r="O31" s="35">
        <v>516</v>
      </c>
      <c r="P31" s="35">
        <v>807</v>
      </c>
      <c r="Q31" s="15">
        <f t="shared" si="2"/>
        <v>8176</v>
      </c>
    </row>
    <row r="32" spans="2:17" s="1" customFormat="1" ht="19.5" customHeight="1" x14ac:dyDescent="0.25">
      <c r="B32" s="86"/>
      <c r="C32" s="92"/>
      <c r="D32" s="128" t="s">
        <v>99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15">
        <f t="shared" si="2"/>
        <v>0</v>
      </c>
    </row>
    <row r="33" spans="2:17" s="1" customFormat="1" ht="19.5" customHeight="1" x14ac:dyDescent="0.25">
      <c r="B33" s="86"/>
      <c r="C33" s="92"/>
      <c r="D33" s="128" t="s">
        <v>100</v>
      </c>
      <c r="E33" s="35">
        <f>+E34+E35</f>
        <v>366</v>
      </c>
      <c r="F33" s="35">
        <f t="shared" ref="F33:P33" si="9">+F34+F35</f>
        <v>221</v>
      </c>
      <c r="G33" s="35">
        <f t="shared" si="9"/>
        <v>339</v>
      </c>
      <c r="H33" s="35">
        <f t="shared" si="9"/>
        <v>417</v>
      </c>
      <c r="I33" s="35">
        <f t="shared" si="9"/>
        <v>515</v>
      </c>
      <c r="J33" s="35">
        <f t="shared" si="9"/>
        <v>697</v>
      </c>
      <c r="K33" s="35">
        <f t="shared" si="9"/>
        <v>710</v>
      </c>
      <c r="L33" s="35">
        <f t="shared" si="9"/>
        <v>841</v>
      </c>
      <c r="M33" s="35">
        <f t="shared" si="9"/>
        <v>612</v>
      </c>
      <c r="N33" s="35">
        <f t="shared" si="9"/>
        <v>762</v>
      </c>
      <c r="O33" s="35">
        <f t="shared" si="9"/>
        <v>806</v>
      </c>
      <c r="P33" s="35">
        <f t="shared" si="9"/>
        <v>563</v>
      </c>
      <c r="Q33" s="15">
        <f t="shared" si="2"/>
        <v>6849</v>
      </c>
    </row>
    <row r="34" spans="2:17" s="1" customFormat="1" ht="19.5" customHeight="1" x14ac:dyDescent="0.25">
      <c r="B34" s="86"/>
      <c r="C34" s="92"/>
      <c r="D34" s="128" t="s">
        <v>101</v>
      </c>
      <c r="E34" s="35">
        <v>307</v>
      </c>
      <c r="F34" s="35">
        <v>187</v>
      </c>
      <c r="G34" s="35">
        <v>286</v>
      </c>
      <c r="H34" s="35">
        <v>366</v>
      </c>
      <c r="I34" s="35">
        <v>435</v>
      </c>
      <c r="J34" s="35">
        <v>645</v>
      </c>
      <c r="K34" s="35">
        <v>609</v>
      </c>
      <c r="L34" s="35">
        <v>782</v>
      </c>
      <c r="M34" s="35">
        <v>578</v>
      </c>
      <c r="N34" s="35">
        <v>710</v>
      </c>
      <c r="O34" s="35">
        <v>776</v>
      </c>
      <c r="P34" s="35">
        <v>537</v>
      </c>
      <c r="Q34" s="15">
        <f t="shared" si="2"/>
        <v>6218</v>
      </c>
    </row>
    <row r="35" spans="2:17" s="1" customFormat="1" ht="19.5" customHeight="1" x14ac:dyDescent="0.25">
      <c r="B35" s="86"/>
      <c r="C35" s="92"/>
      <c r="D35" s="128" t="s">
        <v>102</v>
      </c>
      <c r="E35" s="35">
        <v>59</v>
      </c>
      <c r="F35" s="35">
        <v>34</v>
      </c>
      <c r="G35" s="35">
        <v>53</v>
      </c>
      <c r="H35" s="35">
        <v>51</v>
      </c>
      <c r="I35" s="35">
        <v>80</v>
      </c>
      <c r="J35" s="35">
        <v>52</v>
      </c>
      <c r="K35" s="35">
        <v>101</v>
      </c>
      <c r="L35" s="35">
        <v>59</v>
      </c>
      <c r="M35" s="35">
        <v>34</v>
      </c>
      <c r="N35" s="35">
        <v>52</v>
      </c>
      <c r="O35" s="35">
        <v>30</v>
      </c>
      <c r="P35" s="35">
        <v>26</v>
      </c>
      <c r="Q35" s="15">
        <f t="shared" si="2"/>
        <v>631</v>
      </c>
    </row>
    <row r="36" spans="2:17" s="1" customFormat="1" ht="19.5" customHeight="1" x14ac:dyDescent="0.25">
      <c r="B36" s="86"/>
      <c r="C36" s="92"/>
      <c r="D36" s="128" t="s">
        <v>103</v>
      </c>
      <c r="E36" s="35">
        <v>7275</v>
      </c>
      <c r="F36" s="35">
        <v>6825</v>
      </c>
      <c r="G36" s="35">
        <v>10110</v>
      </c>
      <c r="H36" s="35">
        <v>7339</v>
      </c>
      <c r="I36" s="35">
        <v>7437</v>
      </c>
      <c r="J36" s="35">
        <v>11733</v>
      </c>
      <c r="K36" s="35">
        <v>9874</v>
      </c>
      <c r="L36" s="35">
        <v>7888</v>
      </c>
      <c r="M36" s="35">
        <v>2919</v>
      </c>
      <c r="N36" s="35">
        <v>3030</v>
      </c>
      <c r="O36" s="35">
        <v>5447</v>
      </c>
      <c r="P36" s="35">
        <v>7337</v>
      </c>
      <c r="Q36" s="15">
        <f t="shared" si="2"/>
        <v>87214</v>
      </c>
    </row>
    <row r="37" spans="2:17" s="1" customFormat="1" ht="19.5" customHeight="1" x14ac:dyDescent="0.25">
      <c r="B37" s="86"/>
      <c r="C37" s="92"/>
      <c r="D37" s="128" t="s">
        <v>104</v>
      </c>
      <c r="E37" s="35">
        <f>+E38+E39</f>
        <v>10298</v>
      </c>
      <c r="F37" s="35">
        <f t="shared" ref="F37:P37" si="10">+F38+F39</f>
        <v>9047</v>
      </c>
      <c r="G37" s="35">
        <f t="shared" si="10"/>
        <v>10204</v>
      </c>
      <c r="H37" s="35">
        <f t="shared" si="10"/>
        <v>10270</v>
      </c>
      <c r="I37" s="35">
        <f t="shared" si="10"/>
        <v>9292</v>
      </c>
      <c r="J37" s="35">
        <f t="shared" si="10"/>
        <v>14080</v>
      </c>
      <c r="K37" s="35">
        <f t="shared" si="10"/>
        <v>13483</v>
      </c>
      <c r="L37" s="35">
        <f t="shared" si="10"/>
        <v>16067</v>
      </c>
      <c r="M37" s="35">
        <f t="shared" si="10"/>
        <v>10986</v>
      </c>
      <c r="N37" s="35">
        <f t="shared" si="10"/>
        <v>12590</v>
      </c>
      <c r="O37" s="35">
        <f t="shared" si="10"/>
        <v>10337</v>
      </c>
      <c r="P37" s="35">
        <f t="shared" si="10"/>
        <v>11993</v>
      </c>
      <c r="Q37" s="15">
        <f t="shared" si="2"/>
        <v>138647</v>
      </c>
    </row>
    <row r="38" spans="2:17" s="1" customFormat="1" ht="19.5" customHeight="1" x14ac:dyDescent="0.25">
      <c r="B38" s="86"/>
      <c r="C38" s="92"/>
      <c r="D38" s="128" t="s">
        <v>105</v>
      </c>
      <c r="E38" s="35">
        <v>4642</v>
      </c>
      <c r="F38" s="35">
        <v>4240</v>
      </c>
      <c r="G38" s="35">
        <v>4862</v>
      </c>
      <c r="H38" s="35">
        <v>4754</v>
      </c>
      <c r="I38" s="35">
        <v>4879</v>
      </c>
      <c r="J38" s="35">
        <v>6924</v>
      </c>
      <c r="K38" s="35">
        <v>7005</v>
      </c>
      <c r="L38" s="35">
        <v>8195</v>
      </c>
      <c r="M38" s="35">
        <v>4935</v>
      </c>
      <c r="N38" s="35">
        <v>5779</v>
      </c>
      <c r="O38" s="35">
        <v>4557</v>
      </c>
      <c r="P38" s="35">
        <v>5401</v>
      </c>
      <c r="Q38" s="15">
        <f t="shared" si="2"/>
        <v>66173</v>
      </c>
    </row>
    <row r="39" spans="2:17" s="1" customFormat="1" ht="19.5" customHeight="1" x14ac:dyDescent="0.25">
      <c r="B39" s="86"/>
      <c r="C39" s="92"/>
      <c r="D39" s="128" t="s">
        <v>106</v>
      </c>
      <c r="E39" s="35">
        <v>5656</v>
      </c>
      <c r="F39" s="35">
        <v>4807</v>
      </c>
      <c r="G39" s="35">
        <v>5342</v>
      </c>
      <c r="H39" s="35">
        <v>5516</v>
      </c>
      <c r="I39" s="35">
        <v>4413</v>
      </c>
      <c r="J39" s="35">
        <v>7156</v>
      </c>
      <c r="K39" s="35">
        <v>6478</v>
      </c>
      <c r="L39" s="35">
        <v>7872</v>
      </c>
      <c r="M39" s="35">
        <v>6051</v>
      </c>
      <c r="N39" s="35">
        <v>6811</v>
      </c>
      <c r="O39" s="35">
        <v>5780</v>
      </c>
      <c r="P39" s="35">
        <v>6592</v>
      </c>
      <c r="Q39" s="15">
        <f t="shared" si="2"/>
        <v>72474</v>
      </c>
    </row>
    <row r="40" spans="2:17" s="1" customFormat="1" ht="19.5" customHeight="1" x14ac:dyDescent="0.25">
      <c r="B40" s="86"/>
      <c r="C40" s="92"/>
      <c r="D40" s="128" t="s">
        <v>107</v>
      </c>
      <c r="E40" s="35">
        <v>15638</v>
      </c>
      <c r="F40" s="35">
        <v>15107</v>
      </c>
      <c r="G40" s="35">
        <v>18226</v>
      </c>
      <c r="H40" s="35">
        <v>15753</v>
      </c>
      <c r="I40" s="35">
        <v>16414</v>
      </c>
      <c r="J40" s="35">
        <v>23336</v>
      </c>
      <c r="K40" s="35">
        <v>21650</v>
      </c>
      <c r="L40" s="35">
        <v>26642</v>
      </c>
      <c r="M40" s="35">
        <v>17690</v>
      </c>
      <c r="N40" s="35">
        <v>19917</v>
      </c>
      <c r="O40" s="35">
        <v>16701</v>
      </c>
      <c r="P40" s="35">
        <v>20521</v>
      </c>
      <c r="Q40" s="15">
        <f t="shared" si="2"/>
        <v>227595</v>
      </c>
    </row>
    <row r="41" spans="2:17" s="1" customFormat="1" ht="19.5" customHeight="1" x14ac:dyDescent="0.25">
      <c r="B41" s="86"/>
      <c r="C41" s="92"/>
      <c r="D41" s="128" t="s">
        <v>108</v>
      </c>
      <c r="E41" s="35">
        <f>+E42+E43</f>
        <v>4676</v>
      </c>
      <c r="F41" s="35">
        <f t="shared" ref="F41:P41" si="11">+F42+F43</f>
        <v>4322</v>
      </c>
      <c r="G41" s="35">
        <f t="shared" si="11"/>
        <v>5283</v>
      </c>
      <c r="H41" s="35">
        <f t="shared" si="11"/>
        <v>4717</v>
      </c>
      <c r="I41" s="35">
        <f t="shared" si="11"/>
        <v>5199</v>
      </c>
      <c r="J41" s="35">
        <f t="shared" si="11"/>
        <v>6481</v>
      </c>
      <c r="K41" s="35">
        <f t="shared" si="11"/>
        <v>6579</v>
      </c>
      <c r="L41" s="35">
        <f t="shared" si="11"/>
        <v>5806</v>
      </c>
      <c r="M41" s="35">
        <f t="shared" si="11"/>
        <v>5425</v>
      </c>
      <c r="N41" s="35">
        <f t="shared" si="11"/>
        <v>8194</v>
      </c>
      <c r="O41" s="35">
        <f t="shared" si="11"/>
        <v>8047</v>
      </c>
      <c r="P41" s="35">
        <f t="shared" si="11"/>
        <v>10166</v>
      </c>
      <c r="Q41" s="15">
        <f t="shared" si="2"/>
        <v>74895</v>
      </c>
    </row>
    <row r="42" spans="2:17" s="1" customFormat="1" ht="19.5" customHeight="1" x14ac:dyDescent="0.25">
      <c r="B42" s="86"/>
      <c r="C42" s="92"/>
      <c r="D42" s="128" t="s">
        <v>109</v>
      </c>
      <c r="E42" s="35">
        <v>4673</v>
      </c>
      <c r="F42" s="35">
        <v>4321</v>
      </c>
      <c r="G42" s="35">
        <v>5282</v>
      </c>
      <c r="H42" s="35">
        <v>4717</v>
      </c>
      <c r="I42" s="35">
        <v>5185</v>
      </c>
      <c r="J42" s="35">
        <v>6479</v>
      </c>
      <c r="K42" s="35">
        <v>6575</v>
      </c>
      <c r="L42" s="35">
        <v>5800</v>
      </c>
      <c r="M42" s="35">
        <v>5420</v>
      </c>
      <c r="N42" s="35">
        <v>8183</v>
      </c>
      <c r="O42" s="35">
        <v>8041</v>
      </c>
      <c r="P42" s="35">
        <v>10153</v>
      </c>
      <c r="Q42" s="15">
        <f t="shared" si="2"/>
        <v>74829</v>
      </c>
    </row>
    <row r="43" spans="2:17" s="1" customFormat="1" ht="19.5" customHeight="1" x14ac:dyDescent="0.25">
      <c r="B43" s="86"/>
      <c r="C43" s="92"/>
      <c r="D43" s="128" t="s">
        <v>110</v>
      </c>
      <c r="E43" s="35">
        <v>3</v>
      </c>
      <c r="F43" s="35">
        <v>1</v>
      </c>
      <c r="G43" s="35">
        <v>1</v>
      </c>
      <c r="H43" s="35">
        <v>0</v>
      </c>
      <c r="I43" s="35">
        <v>14</v>
      </c>
      <c r="J43" s="35">
        <v>2</v>
      </c>
      <c r="K43" s="35">
        <v>4</v>
      </c>
      <c r="L43" s="35">
        <v>6</v>
      </c>
      <c r="M43" s="35">
        <v>5</v>
      </c>
      <c r="N43" s="35">
        <v>11</v>
      </c>
      <c r="O43" s="35">
        <v>6</v>
      </c>
      <c r="P43" s="35">
        <v>13</v>
      </c>
      <c r="Q43" s="15">
        <f t="shared" si="2"/>
        <v>66</v>
      </c>
    </row>
    <row r="44" spans="2:17" s="1" customFormat="1" ht="19.5" customHeight="1" x14ac:dyDescent="0.25">
      <c r="B44" s="86"/>
      <c r="C44" s="92"/>
      <c r="D44" s="128" t="s">
        <v>111</v>
      </c>
      <c r="E44" s="35">
        <v>42533</v>
      </c>
      <c r="F44" s="35">
        <v>43135</v>
      </c>
      <c r="G44" s="35">
        <v>49171</v>
      </c>
      <c r="H44" s="35">
        <v>42877</v>
      </c>
      <c r="I44" s="35">
        <v>45704</v>
      </c>
      <c r="J44" s="35">
        <v>62682</v>
      </c>
      <c r="K44" s="35">
        <v>67565</v>
      </c>
      <c r="L44" s="35">
        <v>77133</v>
      </c>
      <c r="M44" s="35">
        <v>52088</v>
      </c>
      <c r="N44" s="35">
        <v>60251</v>
      </c>
      <c r="O44" s="35">
        <v>52758</v>
      </c>
      <c r="P44" s="35">
        <v>60121</v>
      </c>
      <c r="Q44" s="15">
        <f t="shared" si="2"/>
        <v>656018</v>
      </c>
    </row>
    <row r="45" spans="2:17" s="1" customFormat="1" ht="19.5" customHeight="1" x14ac:dyDescent="0.25">
      <c r="B45" s="95"/>
      <c r="C45" s="93" t="s">
        <v>68</v>
      </c>
      <c r="D45" s="130"/>
      <c r="E45" s="52">
        <v>6309</v>
      </c>
      <c r="F45" s="52">
        <v>6155</v>
      </c>
      <c r="G45" s="52">
        <v>8210</v>
      </c>
      <c r="H45" s="52">
        <v>7229</v>
      </c>
      <c r="I45" s="52">
        <v>7385</v>
      </c>
      <c r="J45" s="52">
        <v>7026</v>
      </c>
      <c r="K45" s="52">
        <v>6684</v>
      </c>
      <c r="L45" s="52">
        <v>7446</v>
      </c>
      <c r="M45" s="52">
        <v>5487</v>
      </c>
      <c r="N45" s="52">
        <v>5180</v>
      </c>
      <c r="O45" s="52">
        <v>4738</v>
      </c>
      <c r="P45" s="52">
        <v>4905</v>
      </c>
      <c r="Q45" s="52">
        <f t="shared" si="2"/>
        <v>76754</v>
      </c>
    </row>
    <row r="46" spans="2:17" s="1" customFormat="1" ht="19.5" customHeight="1" x14ac:dyDescent="0.25">
      <c r="B46" s="84" t="s">
        <v>44</v>
      </c>
      <c r="C46" s="89"/>
      <c r="D46" s="126"/>
      <c r="E46" s="131">
        <f>+E47+E70</f>
        <v>37273</v>
      </c>
      <c r="F46" s="131">
        <f t="shared" ref="F46:P46" si="12">+F47+F70</f>
        <v>33931</v>
      </c>
      <c r="G46" s="131">
        <f t="shared" si="12"/>
        <v>43182</v>
      </c>
      <c r="H46" s="131">
        <f t="shared" si="12"/>
        <v>36700</v>
      </c>
      <c r="I46" s="131">
        <f t="shared" si="12"/>
        <v>42756</v>
      </c>
      <c r="J46" s="131">
        <f t="shared" si="12"/>
        <v>41318</v>
      </c>
      <c r="K46" s="131">
        <f t="shared" si="12"/>
        <v>47043</v>
      </c>
      <c r="L46" s="131">
        <f t="shared" si="12"/>
        <v>53464</v>
      </c>
      <c r="M46" s="131">
        <f t="shared" si="12"/>
        <v>42594</v>
      </c>
      <c r="N46" s="131">
        <f t="shared" si="12"/>
        <v>49444</v>
      </c>
      <c r="O46" s="131">
        <f t="shared" si="12"/>
        <v>42401</v>
      </c>
      <c r="P46" s="131">
        <f t="shared" si="12"/>
        <v>48854</v>
      </c>
      <c r="Q46" s="131">
        <f t="shared" si="2"/>
        <v>518960</v>
      </c>
    </row>
    <row r="47" spans="2:17" s="1" customFormat="1" ht="19.5" customHeight="1" x14ac:dyDescent="0.25">
      <c r="B47" s="16"/>
      <c r="C47" s="90" t="s">
        <v>67</v>
      </c>
      <c r="D47" s="14"/>
      <c r="E47" s="21">
        <f>+E48+E49+E50+E53+E56+E57+E58+E59+E60+E61+E62+E63+E64+E67+E68+E69</f>
        <v>35311</v>
      </c>
      <c r="F47" s="21">
        <f t="shared" ref="F47:P47" si="13">+F48+F49+F50+F53+F56+F57+F58+F59+F60+F61+F62+F63+F64+F67+F68+F69</f>
        <v>32003</v>
      </c>
      <c r="G47" s="21">
        <f t="shared" si="13"/>
        <v>40691</v>
      </c>
      <c r="H47" s="21">
        <f t="shared" si="13"/>
        <v>34682</v>
      </c>
      <c r="I47" s="21">
        <f t="shared" si="13"/>
        <v>40656</v>
      </c>
      <c r="J47" s="21">
        <f t="shared" si="13"/>
        <v>39704</v>
      </c>
      <c r="K47" s="21">
        <f t="shared" si="13"/>
        <v>45637</v>
      </c>
      <c r="L47" s="21">
        <f t="shared" si="13"/>
        <v>52043</v>
      </c>
      <c r="M47" s="21">
        <f t="shared" si="13"/>
        <v>41581</v>
      </c>
      <c r="N47" s="21">
        <f t="shared" si="13"/>
        <v>48349</v>
      </c>
      <c r="O47" s="21">
        <f t="shared" si="13"/>
        <v>41422</v>
      </c>
      <c r="P47" s="21">
        <f t="shared" si="13"/>
        <v>47943</v>
      </c>
      <c r="Q47" s="21">
        <f t="shared" si="2"/>
        <v>500022</v>
      </c>
    </row>
    <row r="48" spans="2:17" s="1" customFormat="1" ht="19.5" customHeight="1" x14ac:dyDescent="0.25">
      <c r="B48" s="86"/>
      <c r="C48" s="92"/>
      <c r="D48" s="128" t="s">
        <v>112</v>
      </c>
      <c r="E48" s="35">
        <v>0</v>
      </c>
      <c r="F48" s="35">
        <v>2</v>
      </c>
      <c r="G48" s="35">
        <v>4</v>
      </c>
      <c r="H48" s="35">
        <v>1</v>
      </c>
      <c r="I48" s="35">
        <v>2</v>
      </c>
      <c r="J48" s="35">
        <v>3</v>
      </c>
      <c r="K48" s="35">
        <v>1</v>
      </c>
      <c r="L48" s="35">
        <v>0</v>
      </c>
      <c r="M48" s="35">
        <v>0</v>
      </c>
      <c r="N48" s="35">
        <v>1</v>
      </c>
      <c r="O48" s="35">
        <v>0</v>
      </c>
      <c r="P48" s="35">
        <v>0</v>
      </c>
      <c r="Q48" s="15">
        <f t="shared" si="2"/>
        <v>14</v>
      </c>
    </row>
    <row r="49" spans="2:17" s="1" customFormat="1" ht="19.5" customHeight="1" x14ac:dyDescent="0.25">
      <c r="B49" s="86"/>
      <c r="C49" s="92"/>
      <c r="D49" s="128" t="s">
        <v>77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15">
        <f t="shared" si="2"/>
        <v>0</v>
      </c>
    </row>
    <row r="50" spans="2:17" s="1" customFormat="1" ht="19.5" customHeight="1" x14ac:dyDescent="0.25">
      <c r="B50" s="86"/>
      <c r="C50" s="92"/>
      <c r="D50" s="128" t="s">
        <v>113</v>
      </c>
      <c r="E50" s="35">
        <f>+E51+E52</f>
        <v>640</v>
      </c>
      <c r="F50" s="35">
        <f t="shared" ref="F50:P50" si="14">+F51+F52</f>
        <v>613</v>
      </c>
      <c r="G50" s="35">
        <f t="shared" si="14"/>
        <v>757</v>
      </c>
      <c r="H50" s="35">
        <f t="shared" si="14"/>
        <v>760</v>
      </c>
      <c r="I50" s="35">
        <f t="shared" si="14"/>
        <v>831</v>
      </c>
      <c r="J50" s="35">
        <f t="shared" si="14"/>
        <v>783</v>
      </c>
      <c r="K50" s="35">
        <f t="shared" si="14"/>
        <v>804</v>
      </c>
      <c r="L50" s="35">
        <f t="shared" si="14"/>
        <v>866</v>
      </c>
      <c r="M50" s="35">
        <f t="shared" si="14"/>
        <v>775</v>
      </c>
      <c r="N50" s="35">
        <f t="shared" si="14"/>
        <v>451</v>
      </c>
      <c r="O50" s="35">
        <f t="shared" si="14"/>
        <v>323</v>
      </c>
      <c r="P50" s="35">
        <f t="shared" si="14"/>
        <v>463</v>
      </c>
      <c r="Q50" s="15">
        <f t="shared" si="2"/>
        <v>8066</v>
      </c>
    </row>
    <row r="51" spans="2:17" s="1" customFormat="1" ht="19.5" customHeight="1" x14ac:dyDescent="0.25">
      <c r="B51" s="86"/>
      <c r="C51" s="92"/>
      <c r="D51" s="128" t="s">
        <v>82</v>
      </c>
      <c r="E51" s="35">
        <v>640</v>
      </c>
      <c r="F51" s="35">
        <v>613</v>
      </c>
      <c r="G51" s="35">
        <v>757</v>
      </c>
      <c r="H51" s="35">
        <v>760</v>
      </c>
      <c r="I51" s="35">
        <v>831</v>
      </c>
      <c r="J51" s="35">
        <v>783</v>
      </c>
      <c r="K51" s="35">
        <v>804</v>
      </c>
      <c r="L51" s="35">
        <v>866</v>
      </c>
      <c r="M51" s="35">
        <v>775</v>
      </c>
      <c r="N51" s="35">
        <v>451</v>
      </c>
      <c r="O51" s="35">
        <v>323</v>
      </c>
      <c r="P51" s="35">
        <v>463</v>
      </c>
      <c r="Q51" s="15">
        <f t="shared" si="2"/>
        <v>8066</v>
      </c>
    </row>
    <row r="52" spans="2:17" s="1" customFormat="1" ht="19.5" customHeight="1" x14ac:dyDescent="0.25">
      <c r="B52" s="86"/>
      <c r="C52" s="92"/>
      <c r="D52" s="128" t="s">
        <v>83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15">
        <f t="shared" si="2"/>
        <v>0</v>
      </c>
    </row>
    <row r="53" spans="2:17" s="1" customFormat="1" ht="19.5" customHeight="1" x14ac:dyDescent="0.25">
      <c r="B53" s="86"/>
      <c r="C53" s="92"/>
      <c r="D53" s="128" t="s">
        <v>84</v>
      </c>
      <c r="E53" s="35">
        <f>+E54+E55</f>
        <v>9079</v>
      </c>
      <c r="F53" s="35">
        <f t="shared" ref="F53:P53" si="15">+F54+F55</f>
        <v>11131</v>
      </c>
      <c r="G53" s="35">
        <f t="shared" si="15"/>
        <v>13379</v>
      </c>
      <c r="H53" s="35">
        <f t="shared" si="15"/>
        <v>10818</v>
      </c>
      <c r="I53" s="35">
        <f t="shared" si="15"/>
        <v>12340</v>
      </c>
      <c r="J53" s="35">
        <f t="shared" si="15"/>
        <v>10796</v>
      </c>
      <c r="K53" s="35">
        <f t="shared" si="15"/>
        <v>13145</v>
      </c>
      <c r="L53" s="35">
        <f t="shared" si="15"/>
        <v>15909</v>
      </c>
      <c r="M53" s="35">
        <f t="shared" si="15"/>
        <v>11922</v>
      </c>
      <c r="N53" s="35">
        <f t="shared" si="15"/>
        <v>14466</v>
      </c>
      <c r="O53" s="35">
        <f t="shared" si="15"/>
        <v>12105</v>
      </c>
      <c r="P53" s="35">
        <f t="shared" si="15"/>
        <v>12555</v>
      </c>
      <c r="Q53" s="15">
        <f t="shared" si="2"/>
        <v>147645</v>
      </c>
    </row>
    <row r="54" spans="2:17" s="1" customFormat="1" ht="19.5" customHeight="1" x14ac:dyDescent="0.25">
      <c r="B54" s="86"/>
      <c r="C54" s="92"/>
      <c r="D54" s="128" t="s">
        <v>86</v>
      </c>
      <c r="E54" s="35">
        <v>1</v>
      </c>
      <c r="F54" s="35">
        <v>2</v>
      </c>
      <c r="G54" s="35">
        <v>5</v>
      </c>
      <c r="H54" s="35">
        <v>2</v>
      </c>
      <c r="I54" s="35">
        <v>1</v>
      </c>
      <c r="J54" s="35">
        <v>4</v>
      </c>
      <c r="K54" s="35">
        <v>0</v>
      </c>
      <c r="L54" s="35">
        <v>1</v>
      </c>
      <c r="M54" s="35">
        <v>2</v>
      </c>
      <c r="N54" s="35">
        <v>3</v>
      </c>
      <c r="O54" s="35">
        <v>0</v>
      </c>
      <c r="P54" s="35">
        <v>0</v>
      </c>
      <c r="Q54" s="15">
        <f t="shared" si="2"/>
        <v>21</v>
      </c>
    </row>
    <row r="55" spans="2:17" s="1" customFormat="1" ht="19.5" customHeight="1" x14ac:dyDescent="0.25">
      <c r="B55" s="86"/>
      <c r="C55" s="92"/>
      <c r="D55" s="128" t="s">
        <v>87</v>
      </c>
      <c r="E55" s="35">
        <v>9078</v>
      </c>
      <c r="F55" s="35">
        <v>11129</v>
      </c>
      <c r="G55" s="35">
        <v>13374</v>
      </c>
      <c r="H55" s="35">
        <v>10816</v>
      </c>
      <c r="I55" s="35">
        <v>12339</v>
      </c>
      <c r="J55" s="35">
        <v>10792</v>
      </c>
      <c r="K55" s="35">
        <v>13145</v>
      </c>
      <c r="L55" s="35">
        <v>15908</v>
      </c>
      <c r="M55" s="35">
        <v>11920</v>
      </c>
      <c r="N55" s="35">
        <v>14463</v>
      </c>
      <c r="O55" s="35">
        <v>12105</v>
      </c>
      <c r="P55" s="35">
        <v>12555</v>
      </c>
      <c r="Q55" s="15">
        <f t="shared" si="2"/>
        <v>147624</v>
      </c>
    </row>
    <row r="56" spans="2:17" s="1" customFormat="1" ht="19.5" customHeight="1" x14ac:dyDescent="0.25">
      <c r="B56" s="86"/>
      <c r="C56" s="92"/>
      <c r="D56" s="128" t="s">
        <v>89</v>
      </c>
      <c r="E56" s="35">
        <v>2761</v>
      </c>
      <c r="F56" s="35">
        <v>2126</v>
      </c>
      <c r="G56" s="35">
        <v>2500</v>
      </c>
      <c r="H56" s="35">
        <v>2345</v>
      </c>
      <c r="I56" s="35">
        <v>2346</v>
      </c>
      <c r="J56" s="35">
        <v>1256</v>
      </c>
      <c r="K56" s="35">
        <v>1103</v>
      </c>
      <c r="L56" s="35">
        <v>1256</v>
      </c>
      <c r="M56" s="35">
        <v>1517</v>
      </c>
      <c r="N56" s="35">
        <v>3227</v>
      </c>
      <c r="O56" s="35">
        <v>2631</v>
      </c>
      <c r="P56" s="35">
        <v>3044</v>
      </c>
      <c r="Q56" s="15">
        <f t="shared" si="2"/>
        <v>26112</v>
      </c>
    </row>
    <row r="57" spans="2:17" s="1" customFormat="1" ht="19.5" customHeight="1" x14ac:dyDescent="0.25">
      <c r="B57" s="86"/>
      <c r="C57" s="92"/>
      <c r="D57" s="128" t="s">
        <v>90</v>
      </c>
      <c r="E57" s="35">
        <v>5417</v>
      </c>
      <c r="F57" s="35">
        <v>3888</v>
      </c>
      <c r="G57" s="35">
        <v>7247</v>
      </c>
      <c r="H57" s="35">
        <v>6992</v>
      </c>
      <c r="I57" s="35">
        <v>8028</v>
      </c>
      <c r="J57" s="35">
        <v>8997</v>
      </c>
      <c r="K57" s="35">
        <v>9510</v>
      </c>
      <c r="L57" s="35">
        <v>10873</v>
      </c>
      <c r="M57" s="35">
        <v>8252</v>
      </c>
      <c r="N57" s="35">
        <v>9428</v>
      </c>
      <c r="O57" s="35">
        <v>8001</v>
      </c>
      <c r="P57" s="35">
        <v>9601</v>
      </c>
      <c r="Q57" s="15">
        <f t="shared" si="2"/>
        <v>96234</v>
      </c>
    </row>
    <row r="58" spans="2:17" s="1" customFormat="1" ht="19.5" customHeight="1" x14ac:dyDescent="0.25">
      <c r="B58" s="86"/>
      <c r="C58" s="92"/>
      <c r="D58" s="128" t="s">
        <v>114</v>
      </c>
      <c r="E58" s="35">
        <v>1879</v>
      </c>
      <c r="F58" s="35">
        <v>1409</v>
      </c>
      <c r="G58" s="35">
        <v>1581</v>
      </c>
      <c r="H58" s="35">
        <v>1305</v>
      </c>
      <c r="I58" s="35">
        <v>1568</v>
      </c>
      <c r="J58" s="35">
        <v>1727</v>
      </c>
      <c r="K58" s="35">
        <v>2149</v>
      </c>
      <c r="L58" s="35">
        <v>2302</v>
      </c>
      <c r="M58" s="35">
        <v>1750</v>
      </c>
      <c r="N58" s="35">
        <v>1897</v>
      </c>
      <c r="O58" s="35">
        <v>1800</v>
      </c>
      <c r="P58" s="35">
        <v>2161</v>
      </c>
      <c r="Q58" s="15">
        <f t="shared" si="2"/>
        <v>21528</v>
      </c>
    </row>
    <row r="59" spans="2:17" s="1" customFormat="1" ht="19.5" customHeight="1" x14ac:dyDescent="0.25">
      <c r="B59" s="86"/>
      <c r="C59" s="92"/>
      <c r="D59" s="128" t="s">
        <v>115</v>
      </c>
      <c r="E59" s="35">
        <v>490</v>
      </c>
      <c r="F59" s="35">
        <v>507</v>
      </c>
      <c r="G59" s="35">
        <v>494</v>
      </c>
      <c r="H59" s="35">
        <v>385</v>
      </c>
      <c r="I59" s="35">
        <v>479</v>
      </c>
      <c r="J59" s="35">
        <v>311</v>
      </c>
      <c r="K59" s="35">
        <v>368</v>
      </c>
      <c r="L59" s="35">
        <v>370</v>
      </c>
      <c r="M59" s="35">
        <v>327</v>
      </c>
      <c r="N59" s="35">
        <v>382</v>
      </c>
      <c r="O59" s="35">
        <v>286</v>
      </c>
      <c r="P59" s="35">
        <v>215</v>
      </c>
      <c r="Q59" s="15">
        <f t="shared" si="2"/>
        <v>4614</v>
      </c>
    </row>
    <row r="60" spans="2:17" s="1" customFormat="1" ht="19.5" customHeight="1" x14ac:dyDescent="0.25">
      <c r="B60" s="86"/>
      <c r="C60" s="92"/>
      <c r="D60" s="128" t="s">
        <v>116</v>
      </c>
      <c r="E60" s="35">
        <v>1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5</v>
      </c>
      <c r="O60" s="35">
        <v>0</v>
      </c>
      <c r="P60" s="35">
        <v>0</v>
      </c>
      <c r="Q60" s="15">
        <f t="shared" si="2"/>
        <v>6</v>
      </c>
    </row>
    <row r="61" spans="2:17" s="1" customFormat="1" ht="19.5" customHeight="1" x14ac:dyDescent="0.25">
      <c r="B61" s="86"/>
      <c r="C61" s="92"/>
      <c r="D61" s="128" t="s">
        <v>99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15">
        <f t="shared" si="2"/>
        <v>0</v>
      </c>
    </row>
    <row r="62" spans="2:17" s="1" customFormat="1" ht="19.5" customHeight="1" x14ac:dyDescent="0.25">
      <c r="B62" s="86"/>
      <c r="C62" s="92"/>
      <c r="D62" s="128" t="s">
        <v>100</v>
      </c>
      <c r="E62" s="35">
        <v>491</v>
      </c>
      <c r="F62" s="35">
        <v>422</v>
      </c>
      <c r="G62" s="35">
        <v>447</v>
      </c>
      <c r="H62" s="35">
        <v>485</v>
      </c>
      <c r="I62" s="35">
        <v>471</v>
      </c>
      <c r="J62" s="35">
        <v>277</v>
      </c>
      <c r="K62" s="35">
        <v>294</v>
      </c>
      <c r="L62" s="35">
        <v>392</v>
      </c>
      <c r="M62" s="35">
        <v>405</v>
      </c>
      <c r="N62" s="35">
        <v>486</v>
      </c>
      <c r="O62" s="35">
        <v>350</v>
      </c>
      <c r="P62" s="35">
        <v>445</v>
      </c>
      <c r="Q62" s="15">
        <f t="shared" si="2"/>
        <v>4965</v>
      </c>
    </row>
    <row r="63" spans="2:17" s="1" customFormat="1" ht="19.5" customHeight="1" x14ac:dyDescent="0.25">
      <c r="B63" s="86"/>
      <c r="C63" s="92"/>
      <c r="D63" s="128" t="s">
        <v>103</v>
      </c>
      <c r="E63" s="35">
        <v>1108</v>
      </c>
      <c r="F63" s="35">
        <v>772</v>
      </c>
      <c r="G63" s="35">
        <v>1209</v>
      </c>
      <c r="H63" s="35">
        <v>1275</v>
      </c>
      <c r="I63" s="35">
        <v>1411</v>
      </c>
      <c r="J63" s="35">
        <v>1542</v>
      </c>
      <c r="K63" s="35">
        <v>2141</v>
      </c>
      <c r="L63" s="35">
        <v>2155</v>
      </c>
      <c r="M63" s="35">
        <v>1605</v>
      </c>
      <c r="N63" s="35">
        <v>1425</v>
      </c>
      <c r="O63" s="35">
        <v>1052</v>
      </c>
      <c r="P63" s="35">
        <v>1871</v>
      </c>
      <c r="Q63" s="15">
        <f t="shared" si="2"/>
        <v>17566</v>
      </c>
    </row>
    <row r="64" spans="2:17" s="1" customFormat="1" ht="19.5" customHeight="1" x14ac:dyDescent="0.25">
      <c r="B64" s="86"/>
      <c r="C64" s="92"/>
      <c r="D64" s="128" t="s">
        <v>104</v>
      </c>
      <c r="E64" s="35">
        <f>+E65+E66</f>
        <v>909</v>
      </c>
      <c r="F64" s="35">
        <f t="shared" ref="F64:P64" si="16">+F65+F66</f>
        <v>737</v>
      </c>
      <c r="G64" s="35">
        <f t="shared" si="16"/>
        <v>831</v>
      </c>
      <c r="H64" s="35">
        <f t="shared" si="16"/>
        <v>684</v>
      </c>
      <c r="I64" s="35">
        <f t="shared" si="16"/>
        <v>530</v>
      </c>
      <c r="J64" s="35">
        <f t="shared" si="16"/>
        <v>695</v>
      </c>
      <c r="K64" s="35">
        <f t="shared" si="16"/>
        <v>700</v>
      </c>
      <c r="L64" s="35">
        <f t="shared" si="16"/>
        <v>728</v>
      </c>
      <c r="M64" s="35">
        <f t="shared" si="16"/>
        <v>605</v>
      </c>
      <c r="N64" s="35">
        <f t="shared" si="16"/>
        <v>578</v>
      </c>
      <c r="O64" s="35">
        <f t="shared" si="16"/>
        <v>481</v>
      </c>
      <c r="P64" s="35">
        <f t="shared" si="16"/>
        <v>531</v>
      </c>
      <c r="Q64" s="15">
        <f t="shared" si="2"/>
        <v>8009</v>
      </c>
    </row>
    <row r="65" spans="2:17" s="1" customFormat="1" ht="19.5" customHeight="1" x14ac:dyDescent="0.25">
      <c r="B65" s="86"/>
      <c r="C65" s="92"/>
      <c r="D65" s="128" t="s">
        <v>105</v>
      </c>
      <c r="E65" s="35">
        <v>693</v>
      </c>
      <c r="F65" s="35">
        <v>539</v>
      </c>
      <c r="G65" s="35">
        <v>613</v>
      </c>
      <c r="H65" s="35">
        <v>509</v>
      </c>
      <c r="I65" s="35">
        <v>387</v>
      </c>
      <c r="J65" s="35">
        <v>529</v>
      </c>
      <c r="K65" s="35">
        <v>558</v>
      </c>
      <c r="L65" s="35">
        <v>528</v>
      </c>
      <c r="M65" s="35">
        <v>438</v>
      </c>
      <c r="N65" s="35">
        <v>419</v>
      </c>
      <c r="O65" s="35">
        <v>305</v>
      </c>
      <c r="P65" s="35">
        <v>364</v>
      </c>
      <c r="Q65" s="15">
        <f t="shared" si="2"/>
        <v>5882</v>
      </c>
    </row>
    <row r="66" spans="2:17" s="1" customFormat="1" ht="19.5" customHeight="1" x14ac:dyDescent="0.25">
      <c r="B66" s="86"/>
      <c r="C66" s="92"/>
      <c r="D66" s="128" t="s">
        <v>106</v>
      </c>
      <c r="E66" s="35">
        <v>216</v>
      </c>
      <c r="F66" s="35">
        <v>198</v>
      </c>
      <c r="G66" s="35">
        <v>218</v>
      </c>
      <c r="H66" s="35">
        <v>175</v>
      </c>
      <c r="I66" s="35">
        <v>143</v>
      </c>
      <c r="J66" s="35">
        <v>166</v>
      </c>
      <c r="K66" s="35">
        <v>142</v>
      </c>
      <c r="L66" s="35">
        <v>200</v>
      </c>
      <c r="M66" s="35">
        <v>167</v>
      </c>
      <c r="N66" s="35">
        <v>159</v>
      </c>
      <c r="O66" s="35">
        <v>176</v>
      </c>
      <c r="P66" s="35">
        <v>167</v>
      </c>
      <c r="Q66" s="15">
        <f t="shared" si="2"/>
        <v>2127</v>
      </c>
    </row>
    <row r="67" spans="2:17" s="1" customFormat="1" ht="19.5" customHeight="1" x14ac:dyDescent="0.25">
      <c r="B67" s="86"/>
      <c r="C67" s="92"/>
      <c r="D67" s="128" t="s">
        <v>107</v>
      </c>
      <c r="E67" s="35">
        <v>973</v>
      </c>
      <c r="F67" s="35">
        <v>1023</v>
      </c>
      <c r="G67" s="35">
        <v>1350</v>
      </c>
      <c r="H67" s="35">
        <v>782</v>
      </c>
      <c r="I67" s="35">
        <v>1005</v>
      </c>
      <c r="J67" s="35">
        <v>909</v>
      </c>
      <c r="K67" s="35">
        <v>1282</v>
      </c>
      <c r="L67" s="35">
        <v>1262</v>
      </c>
      <c r="M67" s="35">
        <v>1152</v>
      </c>
      <c r="N67" s="35">
        <v>1283</v>
      </c>
      <c r="O67" s="35">
        <v>1149</v>
      </c>
      <c r="P67" s="35">
        <v>1802</v>
      </c>
      <c r="Q67" s="15">
        <f t="shared" si="2"/>
        <v>13972</v>
      </c>
    </row>
    <row r="68" spans="2:17" s="1" customFormat="1" ht="19.5" customHeight="1" x14ac:dyDescent="0.25">
      <c r="B68" s="85"/>
      <c r="C68" s="91"/>
      <c r="D68" s="128" t="s">
        <v>108</v>
      </c>
      <c r="E68" s="35">
        <v>3049</v>
      </c>
      <c r="F68" s="35">
        <v>2265</v>
      </c>
      <c r="G68" s="35">
        <v>1579</v>
      </c>
      <c r="H68" s="35">
        <v>795</v>
      </c>
      <c r="I68" s="35">
        <v>3117</v>
      </c>
      <c r="J68" s="35">
        <v>3584</v>
      </c>
      <c r="K68" s="35">
        <v>3443</v>
      </c>
      <c r="L68" s="35">
        <v>4315</v>
      </c>
      <c r="M68" s="35">
        <v>3583</v>
      </c>
      <c r="N68" s="35">
        <v>4410</v>
      </c>
      <c r="O68" s="35">
        <v>4258</v>
      </c>
      <c r="P68" s="35">
        <v>4516</v>
      </c>
      <c r="Q68" s="15">
        <f t="shared" si="2"/>
        <v>38914</v>
      </c>
    </row>
    <row r="69" spans="2:17" s="1" customFormat="1" ht="19.5" customHeight="1" x14ac:dyDescent="0.25">
      <c r="B69" s="85"/>
      <c r="C69" s="91"/>
      <c r="D69" s="128" t="s">
        <v>111</v>
      </c>
      <c r="E69" s="35">
        <v>8514</v>
      </c>
      <c r="F69" s="35">
        <v>7108</v>
      </c>
      <c r="G69" s="35">
        <v>9313</v>
      </c>
      <c r="H69" s="35">
        <v>8055</v>
      </c>
      <c r="I69" s="35">
        <v>8528</v>
      </c>
      <c r="J69" s="35">
        <v>8824</v>
      </c>
      <c r="K69" s="35">
        <v>10697</v>
      </c>
      <c r="L69" s="35">
        <v>11615</v>
      </c>
      <c r="M69" s="35">
        <v>9688</v>
      </c>
      <c r="N69" s="35">
        <v>10310</v>
      </c>
      <c r="O69" s="35">
        <v>8986</v>
      </c>
      <c r="P69" s="35">
        <v>10739</v>
      </c>
      <c r="Q69" s="15">
        <f t="shared" si="2"/>
        <v>112377</v>
      </c>
    </row>
    <row r="70" spans="2:17" s="1" customFormat="1" ht="19.5" customHeight="1" x14ac:dyDescent="0.25">
      <c r="B70" s="95"/>
      <c r="C70" s="93" t="s">
        <v>68</v>
      </c>
      <c r="D70" s="132"/>
      <c r="E70" s="52">
        <v>1962</v>
      </c>
      <c r="F70" s="52">
        <v>1928</v>
      </c>
      <c r="G70" s="52">
        <v>2491</v>
      </c>
      <c r="H70" s="52">
        <v>2018</v>
      </c>
      <c r="I70" s="52">
        <v>2100</v>
      </c>
      <c r="J70" s="52">
        <v>1614</v>
      </c>
      <c r="K70" s="52">
        <v>1406</v>
      </c>
      <c r="L70" s="52">
        <v>1421</v>
      </c>
      <c r="M70" s="52">
        <v>1013</v>
      </c>
      <c r="N70" s="52">
        <v>1095</v>
      </c>
      <c r="O70" s="52">
        <v>979</v>
      </c>
      <c r="P70" s="52">
        <v>911</v>
      </c>
      <c r="Q70" s="50">
        <f t="shared" si="2"/>
        <v>18938</v>
      </c>
    </row>
    <row r="71" spans="2:17" s="1" customFormat="1" ht="19.5" customHeight="1" x14ac:dyDescent="0.25">
      <c r="B71" s="96" t="s">
        <v>45</v>
      </c>
      <c r="C71" s="97"/>
      <c r="D71" s="133"/>
      <c r="E71" s="127">
        <f>E72+E81+E90+E98+E110</f>
        <v>13016</v>
      </c>
      <c r="F71" s="127">
        <f t="shared" ref="F71:P71" si="17">F72+F81+F90+F98+F110</f>
        <v>10929</v>
      </c>
      <c r="G71" s="127">
        <f t="shared" si="17"/>
        <v>13692</v>
      </c>
      <c r="H71" s="127">
        <f t="shared" si="17"/>
        <v>11113</v>
      </c>
      <c r="I71" s="127">
        <f t="shared" si="17"/>
        <v>10881</v>
      </c>
      <c r="J71" s="127">
        <f t="shared" si="17"/>
        <v>10776</v>
      </c>
      <c r="K71" s="127">
        <f t="shared" si="17"/>
        <v>10915</v>
      </c>
      <c r="L71" s="127">
        <f t="shared" si="17"/>
        <v>11466</v>
      </c>
      <c r="M71" s="127">
        <f t="shared" si="17"/>
        <v>8551</v>
      </c>
      <c r="N71" s="127">
        <f t="shared" si="17"/>
        <v>12624</v>
      </c>
      <c r="O71" s="127">
        <f t="shared" si="17"/>
        <v>12608</v>
      </c>
      <c r="P71" s="127">
        <f t="shared" si="17"/>
        <v>12603</v>
      </c>
      <c r="Q71" s="127">
        <f t="shared" si="2"/>
        <v>139174</v>
      </c>
    </row>
    <row r="72" spans="2:17" s="1" customFormat="1" ht="19.5" customHeight="1" x14ac:dyDescent="0.25">
      <c r="B72" s="98"/>
      <c r="C72" s="99" t="s">
        <v>46</v>
      </c>
      <c r="D72" s="116"/>
      <c r="E72" s="134">
        <f>+E73+E80</f>
        <v>579</v>
      </c>
      <c r="F72" s="134">
        <f t="shared" ref="F72:P72" si="18">+F73+F80</f>
        <v>533</v>
      </c>
      <c r="G72" s="134">
        <f t="shared" si="18"/>
        <v>961</v>
      </c>
      <c r="H72" s="134">
        <f t="shared" si="18"/>
        <v>723</v>
      </c>
      <c r="I72" s="134">
        <f t="shared" si="18"/>
        <v>528</v>
      </c>
      <c r="J72" s="134">
        <f t="shared" si="18"/>
        <v>419</v>
      </c>
      <c r="K72" s="134">
        <f t="shared" si="18"/>
        <v>566</v>
      </c>
      <c r="L72" s="134">
        <f t="shared" si="18"/>
        <v>503</v>
      </c>
      <c r="M72" s="134">
        <f t="shared" si="18"/>
        <v>388</v>
      </c>
      <c r="N72" s="134">
        <f t="shared" si="18"/>
        <v>487</v>
      </c>
      <c r="O72" s="134">
        <f t="shared" si="18"/>
        <v>422</v>
      </c>
      <c r="P72" s="134">
        <f t="shared" si="18"/>
        <v>442</v>
      </c>
      <c r="Q72" s="135">
        <f t="shared" ref="Q72:Q135" si="19">SUM(E72:P72)</f>
        <v>6551</v>
      </c>
    </row>
    <row r="73" spans="2:17" s="1" customFormat="1" ht="19.5" customHeight="1" x14ac:dyDescent="0.25">
      <c r="B73" s="16"/>
      <c r="C73" s="90" t="s">
        <v>67</v>
      </c>
      <c r="D73" s="14"/>
      <c r="E73" s="21">
        <f>+E74+E75+E76+E77+E78+E79</f>
        <v>563</v>
      </c>
      <c r="F73" s="21">
        <f t="shared" ref="F73:P73" si="20">+F74+F75+F76+F77+F78+F79</f>
        <v>511</v>
      </c>
      <c r="G73" s="21">
        <f t="shared" si="20"/>
        <v>914</v>
      </c>
      <c r="H73" s="21">
        <f t="shared" si="20"/>
        <v>685</v>
      </c>
      <c r="I73" s="21">
        <f t="shared" si="20"/>
        <v>486</v>
      </c>
      <c r="J73" s="21">
        <f t="shared" si="20"/>
        <v>375</v>
      </c>
      <c r="K73" s="21">
        <f t="shared" si="20"/>
        <v>526</v>
      </c>
      <c r="L73" s="21">
        <f t="shared" si="20"/>
        <v>454</v>
      </c>
      <c r="M73" s="21">
        <f t="shared" si="20"/>
        <v>346</v>
      </c>
      <c r="N73" s="21">
        <f t="shared" si="20"/>
        <v>443</v>
      </c>
      <c r="O73" s="21">
        <f t="shared" si="20"/>
        <v>382</v>
      </c>
      <c r="P73" s="21">
        <f t="shared" si="20"/>
        <v>414</v>
      </c>
      <c r="Q73" s="60">
        <f t="shared" si="19"/>
        <v>6099</v>
      </c>
    </row>
    <row r="74" spans="2:17" s="1" customFormat="1" ht="19.5" customHeight="1" x14ac:dyDescent="0.25">
      <c r="B74" s="16"/>
      <c r="C74" s="90"/>
      <c r="D74" s="14" t="s">
        <v>112</v>
      </c>
      <c r="E74" s="21">
        <v>0</v>
      </c>
      <c r="F74" s="21">
        <v>1</v>
      </c>
      <c r="G74" s="21">
        <v>9</v>
      </c>
      <c r="H74" s="21">
        <v>2</v>
      </c>
      <c r="I74" s="21">
        <v>1</v>
      </c>
      <c r="J74" s="21">
        <v>0</v>
      </c>
      <c r="K74" s="21">
        <v>1</v>
      </c>
      <c r="L74" s="21">
        <v>6</v>
      </c>
      <c r="M74" s="21">
        <v>11</v>
      </c>
      <c r="N74" s="21">
        <v>5</v>
      </c>
      <c r="O74" s="21">
        <v>0</v>
      </c>
      <c r="P74" s="21">
        <v>1</v>
      </c>
      <c r="Q74" s="57">
        <f t="shared" si="19"/>
        <v>37</v>
      </c>
    </row>
    <row r="75" spans="2:17" s="1" customFormat="1" ht="19.5" customHeight="1" x14ac:dyDescent="0.25">
      <c r="B75" s="16"/>
      <c r="C75" s="90"/>
      <c r="D75" s="14" t="s">
        <v>117</v>
      </c>
      <c r="E75" s="21">
        <v>2</v>
      </c>
      <c r="F75" s="21">
        <v>2</v>
      </c>
      <c r="G75" s="21">
        <v>328</v>
      </c>
      <c r="H75" s="21">
        <v>265</v>
      </c>
      <c r="I75" s="21">
        <v>68</v>
      </c>
      <c r="J75" s="21">
        <v>86</v>
      </c>
      <c r="K75" s="21">
        <v>185</v>
      </c>
      <c r="L75" s="21">
        <v>98</v>
      </c>
      <c r="M75" s="21">
        <v>78</v>
      </c>
      <c r="N75" s="21">
        <v>76</v>
      </c>
      <c r="O75" s="21">
        <v>50</v>
      </c>
      <c r="P75" s="21">
        <v>85</v>
      </c>
      <c r="Q75" s="57">
        <f t="shared" si="19"/>
        <v>1323</v>
      </c>
    </row>
    <row r="76" spans="2:17" s="1" customFormat="1" ht="19.5" customHeight="1" x14ac:dyDescent="0.25">
      <c r="B76" s="85"/>
      <c r="C76" s="91"/>
      <c r="D76" s="128" t="s">
        <v>89</v>
      </c>
      <c r="E76" s="21">
        <v>255</v>
      </c>
      <c r="F76" s="21">
        <v>258</v>
      </c>
      <c r="G76" s="21">
        <v>255</v>
      </c>
      <c r="H76" s="21">
        <v>145</v>
      </c>
      <c r="I76" s="21">
        <v>148</v>
      </c>
      <c r="J76" s="21">
        <v>84</v>
      </c>
      <c r="K76" s="21">
        <v>81</v>
      </c>
      <c r="L76" s="21">
        <v>34</v>
      </c>
      <c r="M76" s="21">
        <v>14</v>
      </c>
      <c r="N76" s="21">
        <v>9</v>
      </c>
      <c r="O76" s="21">
        <v>0</v>
      </c>
      <c r="P76" s="21">
        <v>1</v>
      </c>
      <c r="Q76" s="57">
        <f t="shared" si="19"/>
        <v>1284</v>
      </c>
    </row>
    <row r="77" spans="2:17" s="1" customFormat="1" ht="19.5" customHeight="1" x14ac:dyDescent="0.25">
      <c r="B77" s="86"/>
      <c r="C77" s="92"/>
      <c r="D77" s="128" t="s">
        <v>115</v>
      </c>
      <c r="E77" s="21">
        <v>161</v>
      </c>
      <c r="F77" s="21">
        <v>118</v>
      </c>
      <c r="G77" s="21">
        <v>142</v>
      </c>
      <c r="H77" s="21">
        <v>133</v>
      </c>
      <c r="I77" s="21">
        <v>142</v>
      </c>
      <c r="J77" s="21">
        <v>110</v>
      </c>
      <c r="K77" s="21">
        <v>108</v>
      </c>
      <c r="L77" s="21">
        <v>129</v>
      </c>
      <c r="M77" s="21">
        <v>105</v>
      </c>
      <c r="N77" s="21">
        <v>140</v>
      </c>
      <c r="O77" s="21">
        <v>167</v>
      </c>
      <c r="P77" s="21">
        <v>164</v>
      </c>
      <c r="Q77" s="57">
        <f t="shared" si="19"/>
        <v>1619</v>
      </c>
    </row>
    <row r="78" spans="2:17" s="1" customFormat="1" ht="19.5" customHeight="1" x14ac:dyDescent="0.25">
      <c r="B78" s="86"/>
      <c r="C78" s="92"/>
      <c r="D78" s="128" t="s">
        <v>118</v>
      </c>
      <c r="E78" s="35">
        <v>63</v>
      </c>
      <c r="F78" s="35">
        <v>51</v>
      </c>
      <c r="G78" s="35">
        <v>72</v>
      </c>
      <c r="H78" s="35">
        <v>84</v>
      </c>
      <c r="I78" s="35">
        <v>78</v>
      </c>
      <c r="J78" s="35">
        <v>76</v>
      </c>
      <c r="K78" s="35">
        <v>101</v>
      </c>
      <c r="L78" s="35">
        <v>127</v>
      </c>
      <c r="M78" s="35">
        <v>55</v>
      </c>
      <c r="N78" s="35">
        <v>104</v>
      </c>
      <c r="O78" s="35">
        <v>86</v>
      </c>
      <c r="P78" s="35">
        <v>77</v>
      </c>
      <c r="Q78" s="57">
        <f t="shared" si="19"/>
        <v>974</v>
      </c>
    </row>
    <row r="79" spans="2:17" s="1" customFormat="1" ht="19.5" customHeight="1" x14ac:dyDescent="0.25">
      <c r="B79" s="86"/>
      <c r="C79" s="92"/>
      <c r="D79" s="128" t="s">
        <v>100</v>
      </c>
      <c r="E79" s="35">
        <v>82</v>
      </c>
      <c r="F79" s="35">
        <v>81</v>
      </c>
      <c r="G79" s="35">
        <v>108</v>
      </c>
      <c r="H79" s="35">
        <v>56</v>
      </c>
      <c r="I79" s="35">
        <v>49</v>
      </c>
      <c r="J79" s="35">
        <v>19</v>
      </c>
      <c r="K79" s="35">
        <v>50</v>
      </c>
      <c r="L79" s="35">
        <v>60</v>
      </c>
      <c r="M79" s="35">
        <v>83</v>
      </c>
      <c r="N79" s="35">
        <v>109</v>
      </c>
      <c r="O79" s="35">
        <v>79</v>
      </c>
      <c r="P79" s="35">
        <v>86</v>
      </c>
      <c r="Q79" s="57">
        <f t="shared" si="19"/>
        <v>862</v>
      </c>
    </row>
    <row r="80" spans="2:17" s="1" customFormat="1" ht="19.5" customHeight="1" x14ac:dyDescent="0.25">
      <c r="B80" s="100"/>
      <c r="C80" s="93" t="s">
        <v>68</v>
      </c>
      <c r="D80" s="130"/>
      <c r="E80" s="52">
        <v>16</v>
      </c>
      <c r="F80" s="52">
        <v>22</v>
      </c>
      <c r="G80" s="52">
        <v>47</v>
      </c>
      <c r="H80" s="52">
        <v>38</v>
      </c>
      <c r="I80" s="52">
        <v>42</v>
      </c>
      <c r="J80" s="52">
        <v>44</v>
      </c>
      <c r="K80" s="52">
        <v>40</v>
      </c>
      <c r="L80" s="52">
        <v>49</v>
      </c>
      <c r="M80" s="52">
        <v>42</v>
      </c>
      <c r="N80" s="52">
        <v>44</v>
      </c>
      <c r="O80" s="52">
        <v>40</v>
      </c>
      <c r="P80" s="52">
        <v>28</v>
      </c>
      <c r="Q80" s="136">
        <f t="shared" si="19"/>
        <v>452</v>
      </c>
    </row>
    <row r="81" spans="2:17" s="1" customFormat="1" ht="19.5" customHeight="1" x14ac:dyDescent="0.25">
      <c r="B81" s="101"/>
      <c r="C81" s="99" t="s">
        <v>55</v>
      </c>
      <c r="D81" s="137"/>
      <c r="E81" s="134">
        <f>+E82+E89</f>
        <v>2895</v>
      </c>
      <c r="F81" s="134">
        <f t="shared" ref="F81:P81" si="21">+F82+F89</f>
        <v>2608</v>
      </c>
      <c r="G81" s="134">
        <f t="shared" si="21"/>
        <v>3268</v>
      </c>
      <c r="H81" s="134">
        <f t="shared" si="21"/>
        <v>2601</v>
      </c>
      <c r="I81" s="134">
        <f t="shared" si="21"/>
        <v>2681</v>
      </c>
      <c r="J81" s="134">
        <f t="shared" si="21"/>
        <v>2658</v>
      </c>
      <c r="K81" s="134">
        <f t="shared" si="21"/>
        <v>2565</v>
      </c>
      <c r="L81" s="134">
        <f t="shared" si="21"/>
        <v>2724</v>
      </c>
      <c r="M81" s="134">
        <f t="shared" si="21"/>
        <v>2325</v>
      </c>
      <c r="N81" s="134">
        <f t="shared" si="21"/>
        <v>2881</v>
      </c>
      <c r="O81" s="134">
        <f t="shared" si="21"/>
        <v>3077</v>
      </c>
      <c r="P81" s="134">
        <f t="shared" si="21"/>
        <v>3063</v>
      </c>
      <c r="Q81" s="135">
        <f t="shared" si="19"/>
        <v>33346</v>
      </c>
    </row>
    <row r="82" spans="2:17" s="1" customFormat="1" ht="19.5" customHeight="1" x14ac:dyDescent="0.25">
      <c r="B82" s="85"/>
      <c r="C82" s="90" t="s">
        <v>67</v>
      </c>
      <c r="D82" s="128"/>
      <c r="E82" s="21">
        <f>+E83+E84+E85+E86+E87+E88</f>
        <v>2886</v>
      </c>
      <c r="F82" s="21">
        <f t="shared" ref="F82:P82" si="22">+F83+F84+F85+F86+F87+F88</f>
        <v>2585</v>
      </c>
      <c r="G82" s="21">
        <f t="shared" si="22"/>
        <v>3249</v>
      </c>
      <c r="H82" s="21">
        <f t="shared" si="22"/>
        <v>2577</v>
      </c>
      <c r="I82" s="21">
        <f t="shared" si="22"/>
        <v>2654</v>
      </c>
      <c r="J82" s="21">
        <f t="shared" si="22"/>
        <v>2642</v>
      </c>
      <c r="K82" s="21">
        <f t="shared" si="22"/>
        <v>2542</v>
      </c>
      <c r="L82" s="21">
        <f t="shared" si="22"/>
        <v>2699</v>
      </c>
      <c r="M82" s="21">
        <f t="shared" si="22"/>
        <v>2304</v>
      </c>
      <c r="N82" s="21">
        <f t="shared" si="22"/>
        <v>2860</v>
      </c>
      <c r="O82" s="21">
        <f t="shared" si="22"/>
        <v>3038</v>
      </c>
      <c r="P82" s="21">
        <f t="shared" si="22"/>
        <v>3027</v>
      </c>
      <c r="Q82" s="60">
        <f t="shared" si="19"/>
        <v>33063</v>
      </c>
    </row>
    <row r="83" spans="2:17" s="1" customFormat="1" ht="19.5" customHeight="1" x14ac:dyDescent="0.25">
      <c r="B83" s="86"/>
      <c r="C83" s="92"/>
      <c r="D83" s="128" t="s">
        <v>112</v>
      </c>
      <c r="E83" s="35">
        <v>39</v>
      </c>
      <c r="F83" s="35">
        <v>31</v>
      </c>
      <c r="G83" s="35">
        <v>48</v>
      </c>
      <c r="H83" s="35">
        <v>30</v>
      </c>
      <c r="I83" s="35">
        <v>35</v>
      </c>
      <c r="J83" s="35">
        <v>27</v>
      </c>
      <c r="K83" s="35">
        <v>15</v>
      </c>
      <c r="L83" s="35">
        <v>20</v>
      </c>
      <c r="M83" s="35">
        <v>26</v>
      </c>
      <c r="N83" s="35">
        <v>32</v>
      </c>
      <c r="O83" s="35">
        <v>25</v>
      </c>
      <c r="P83" s="35">
        <v>28</v>
      </c>
      <c r="Q83" s="57">
        <f t="shared" si="19"/>
        <v>356</v>
      </c>
    </row>
    <row r="84" spans="2:17" s="1" customFormat="1" ht="19.5" customHeight="1" x14ac:dyDescent="0.25">
      <c r="B84" s="86"/>
      <c r="C84" s="92"/>
      <c r="D84" s="128" t="s">
        <v>81</v>
      </c>
      <c r="E84" s="35">
        <v>1</v>
      </c>
      <c r="F84" s="35">
        <v>5</v>
      </c>
      <c r="G84" s="35">
        <v>8</v>
      </c>
      <c r="H84" s="35">
        <v>2</v>
      </c>
      <c r="I84" s="35">
        <v>18</v>
      </c>
      <c r="J84" s="35">
        <v>9</v>
      </c>
      <c r="K84" s="35">
        <v>6</v>
      </c>
      <c r="L84" s="35">
        <v>18</v>
      </c>
      <c r="M84" s="35">
        <v>14</v>
      </c>
      <c r="N84" s="35">
        <v>19</v>
      </c>
      <c r="O84" s="35">
        <v>10</v>
      </c>
      <c r="P84" s="35">
        <v>23</v>
      </c>
      <c r="Q84" s="57">
        <f t="shared" si="19"/>
        <v>133</v>
      </c>
    </row>
    <row r="85" spans="2:17" s="1" customFormat="1" ht="19.5" customHeight="1" x14ac:dyDescent="0.25">
      <c r="B85" s="86"/>
      <c r="C85" s="92"/>
      <c r="D85" s="128" t="s">
        <v>89</v>
      </c>
      <c r="E85" s="35">
        <v>817</v>
      </c>
      <c r="F85" s="35">
        <v>616</v>
      </c>
      <c r="G85" s="35">
        <v>675</v>
      </c>
      <c r="H85" s="35">
        <v>523</v>
      </c>
      <c r="I85" s="35">
        <v>571</v>
      </c>
      <c r="J85" s="35">
        <v>518</v>
      </c>
      <c r="K85" s="35">
        <v>540</v>
      </c>
      <c r="L85" s="35">
        <v>617</v>
      </c>
      <c r="M85" s="35">
        <v>572</v>
      </c>
      <c r="N85" s="35">
        <v>593</v>
      </c>
      <c r="O85" s="35">
        <v>656</v>
      </c>
      <c r="P85" s="35">
        <v>645</v>
      </c>
      <c r="Q85" s="57">
        <f t="shared" si="19"/>
        <v>7343</v>
      </c>
    </row>
    <row r="86" spans="2:17" s="1" customFormat="1" ht="19.5" customHeight="1" x14ac:dyDescent="0.25">
      <c r="B86" s="86"/>
      <c r="C86" s="92"/>
      <c r="D86" s="128" t="s">
        <v>115</v>
      </c>
      <c r="E86" s="35">
        <v>232</v>
      </c>
      <c r="F86" s="35">
        <v>185</v>
      </c>
      <c r="G86" s="35">
        <v>233</v>
      </c>
      <c r="H86" s="35">
        <v>160</v>
      </c>
      <c r="I86" s="35">
        <v>199</v>
      </c>
      <c r="J86" s="35">
        <v>163</v>
      </c>
      <c r="K86" s="35">
        <v>137</v>
      </c>
      <c r="L86" s="35">
        <v>166</v>
      </c>
      <c r="M86" s="35">
        <v>138</v>
      </c>
      <c r="N86" s="35">
        <v>150</v>
      </c>
      <c r="O86" s="35">
        <v>188</v>
      </c>
      <c r="P86" s="35">
        <v>167</v>
      </c>
      <c r="Q86" s="57">
        <f t="shared" si="19"/>
        <v>2118</v>
      </c>
    </row>
    <row r="87" spans="2:17" s="1" customFormat="1" ht="19.5" customHeight="1" x14ac:dyDescent="0.25">
      <c r="B87" s="86"/>
      <c r="C87" s="92"/>
      <c r="D87" s="128" t="s">
        <v>118</v>
      </c>
      <c r="E87" s="35">
        <v>1010</v>
      </c>
      <c r="F87" s="35">
        <v>956</v>
      </c>
      <c r="G87" s="35">
        <v>1372</v>
      </c>
      <c r="H87" s="35">
        <v>1132</v>
      </c>
      <c r="I87" s="35">
        <v>1010</v>
      </c>
      <c r="J87" s="35">
        <v>1077</v>
      </c>
      <c r="K87" s="35">
        <v>974</v>
      </c>
      <c r="L87" s="35">
        <v>955</v>
      </c>
      <c r="M87" s="35">
        <v>822</v>
      </c>
      <c r="N87" s="35">
        <v>1056</v>
      </c>
      <c r="O87" s="35">
        <v>1170</v>
      </c>
      <c r="P87" s="35">
        <v>1309</v>
      </c>
      <c r="Q87" s="57">
        <f t="shared" si="19"/>
        <v>12843</v>
      </c>
    </row>
    <row r="88" spans="2:17" s="1" customFormat="1" ht="19.5" customHeight="1" x14ac:dyDescent="0.25">
      <c r="B88" s="85"/>
      <c r="C88" s="91"/>
      <c r="D88" s="128" t="s">
        <v>100</v>
      </c>
      <c r="E88" s="35">
        <v>787</v>
      </c>
      <c r="F88" s="35">
        <v>792</v>
      </c>
      <c r="G88" s="35">
        <v>913</v>
      </c>
      <c r="H88" s="35">
        <v>730</v>
      </c>
      <c r="I88" s="35">
        <v>821</v>
      </c>
      <c r="J88" s="35">
        <v>848</v>
      </c>
      <c r="K88" s="35">
        <v>870</v>
      </c>
      <c r="L88" s="35">
        <v>923</v>
      </c>
      <c r="M88" s="35">
        <v>732</v>
      </c>
      <c r="N88" s="35">
        <v>1010</v>
      </c>
      <c r="O88" s="35">
        <v>989</v>
      </c>
      <c r="P88" s="35">
        <v>855</v>
      </c>
      <c r="Q88" s="57">
        <f t="shared" si="19"/>
        <v>10270</v>
      </c>
    </row>
    <row r="89" spans="2:17" s="1" customFormat="1" ht="19.5" customHeight="1" x14ac:dyDescent="0.25">
      <c r="B89" s="102"/>
      <c r="C89" s="93" t="s">
        <v>68</v>
      </c>
      <c r="D89" s="132"/>
      <c r="E89" s="52">
        <v>9</v>
      </c>
      <c r="F89" s="52">
        <v>23</v>
      </c>
      <c r="G89" s="52">
        <v>19</v>
      </c>
      <c r="H89" s="52">
        <v>24</v>
      </c>
      <c r="I89" s="52">
        <v>27</v>
      </c>
      <c r="J89" s="52">
        <v>16</v>
      </c>
      <c r="K89" s="52">
        <v>23</v>
      </c>
      <c r="L89" s="52">
        <v>25</v>
      </c>
      <c r="M89" s="52">
        <v>21</v>
      </c>
      <c r="N89" s="52">
        <v>21</v>
      </c>
      <c r="O89" s="52">
        <v>39</v>
      </c>
      <c r="P89" s="52">
        <v>36</v>
      </c>
      <c r="Q89" s="136">
        <f t="shared" si="19"/>
        <v>283</v>
      </c>
    </row>
    <row r="90" spans="2:17" s="1" customFormat="1" ht="19.5" customHeight="1" x14ac:dyDescent="0.25">
      <c r="B90" s="103"/>
      <c r="C90" s="99" t="s">
        <v>48</v>
      </c>
      <c r="D90" s="138"/>
      <c r="E90" s="134">
        <f>+E91+E97</f>
        <v>952</v>
      </c>
      <c r="F90" s="134">
        <f t="shared" ref="F90:P90" si="23">+F91+F97</f>
        <v>910</v>
      </c>
      <c r="G90" s="134">
        <f t="shared" si="23"/>
        <v>1185</v>
      </c>
      <c r="H90" s="134">
        <f t="shared" si="23"/>
        <v>1063</v>
      </c>
      <c r="I90" s="134">
        <f t="shared" si="23"/>
        <v>1014</v>
      </c>
      <c r="J90" s="134">
        <f t="shared" si="23"/>
        <v>1059</v>
      </c>
      <c r="K90" s="134">
        <f t="shared" si="23"/>
        <v>960</v>
      </c>
      <c r="L90" s="134">
        <f t="shared" si="23"/>
        <v>999</v>
      </c>
      <c r="M90" s="134">
        <f t="shared" si="23"/>
        <v>838</v>
      </c>
      <c r="N90" s="134">
        <f t="shared" si="23"/>
        <v>972</v>
      </c>
      <c r="O90" s="134">
        <f t="shared" si="23"/>
        <v>894</v>
      </c>
      <c r="P90" s="134">
        <f t="shared" si="23"/>
        <v>1003</v>
      </c>
      <c r="Q90" s="135">
        <f t="shared" si="19"/>
        <v>11849</v>
      </c>
    </row>
    <row r="91" spans="2:17" s="1" customFormat="1" ht="19.5" customHeight="1" x14ac:dyDescent="0.25">
      <c r="B91" s="86"/>
      <c r="C91" s="90" t="s">
        <v>119</v>
      </c>
      <c r="D91" s="139"/>
      <c r="E91" s="21">
        <f>+E92+E93+E94+E95+E96</f>
        <v>952</v>
      </c>
      <c r="F91" s="21">
        <f t="shared" ref="F91:P91" si="24">+F92+F93+F94+F95+F96</f>
        <v>910</v>
      </c>
      <c r="G91" s="21">
        <f t="shared" si="24"/>
        <v>1185</v>
      </c>
      <c r="H91" s="21">
        <f t="shared" si="24"/>
        <v>1063</v>
      </c>
      <c r="I91" s="21">
        <f t="shared" si="24"/>
        <v>1014</v>
      </c>
      <c r="J91" s="21">
        <f t="shared" si="24"/>
        <v>1059</v>
      </c>
      <c r="K91" s="21">
        <f t="shared" si="24"/>
        <v>960</v>
      </c>
      <c r="L91" s="21">
        <f t="shared" si="24"/>
        <v>998</v>
      </c>
      <c r="M91" s="21">
        <f t="shared" si="24"/>
        <v>838</v>
      </c>
      <c r="N91" s="21">
        <f t="shared" si="24"/>
        <v>972</v>
      </c>
      <c r="O91" s="21">
        <f t="shared" si="24"/>
        <v>894</v>
      </c>
      <c r="P91" s="21">
        <f t="shared" si="24"/>
        <v>1003</v>
      </c>
      <c r="Q91" s="60">
        <f t="shared" si="19"/>
        <v>11848</v>
      </c>
    </row>
    <row r="92" spans="2:17" s="1" customFormat="1" ht="19.5" customHeight="1" x14ac:dyDescent="0.25">
      <c r="B92" s="86"/>
      <c r="C92" s="92"/>
      <c r="D92" s="128" t="s">
        <v>112</v>
      </c>
      <c r="E92" s="35">
        <v>17</v>
      </c>
      <c r="F92" s="35">
        <v>15</v>
      </c>
      <c r="G92" s="35">
        <v>11</v>
      </c>
      <c r="H92" s="35">
        <v>14</v>
      </c>
      <c r="I92" s="35">
        <v>11</v>
      </c>
      <c r="J92" s="35">
        <v>11</v>
      </c>
      <c r="K92" s="35">
        <v>11</v>
      </c>
      <c r="L92" s="35">
        <v>12</v>
      </c>
      <c r="M92" s="35">
        <v>11</v>
      </c>
      <c r="N92" s="35">
        <v>25</v>
      </c>
      <c r="O92" s="35">
        <v>8</v>
      </c>
      <c r="P92" s="35">
        <v>10</v>
      </c>
      <c r="Q92" s="57">
        <f t="shared" si="19"/>
        <v>156</v>
      </c>
    </row>
    <row r="93" spans="2:17" s="1" customFormat="1" ht="19.5" customHeight="1" x14ac:dyDescent="0.25">
      <c r="B93" s="86"/>
      <c r="C93" s="92"/>
      <c r="D93" s="128" t="s">
        <v>89</v>
      </c>
      <c r="E93" s="35">
        <v>220</v>
      </c>
      <c r="F93" s="35">
        <v>201</v>
      </c>
      <c r="G93" s="35">
        <v>184</v>
      </c>
      <c r="H93" s="35">
        <v>194</v>
      </c>
      <c r="I93" s="35">
        <v>199</v>
      </c>
      <c r="J93" s="35">
        <v>225</v>
      </c>
      <c r="K93" s="35">
        <v>227</v>
      </c>
      <c r="L93" s="35">
        <v>255</v>
      </c>
      <c r="M93" s="35">
        <v>209</v>
      </c>
      <c r="N93" s="35">
        <v>258</v>
      </c>
      <c r="O93" s="35">
        <v>253</v>
      </c>
      <c r="P93" s="35">
        <v>222</v>
      </c>
      <c r="Q93" s="57">
        <f t="shared" si="19"/>
        <v>2647</v>
      </c>
    </row>
    <row r="94" spans="2:17" s="1" customFormat="1" ht="19.5" customHeight="1" x14ac:dyDescent="0.25">
      <c r="B94" s="86"/>
      <c r="C94" s="92"/>
      <c r="D94" s="128" t="s">
        <v>115</v>
      </c>
      <c r="E94" s="35">
        <v>28</v>
      </c>
      <c r="F94" s="35">
        <v>48</v>
      </c>
      <c r="G94" s="35">
        <v>37</v>
      </c>
      <c r="H94" s="35">
        <v>34</v>
      </c>
      <c r="I94" s="35">
        <v>35</v>
      </c>
      <c r="J94" s="35">
        <v>38</v>
      </c>
      <c r="K94" s="35">
        <v>17</v>
      </c>
      <c r="L94" s="35">
        <v>16</v>
      </c>
      <c r="M94" s="35">
        <v>6</v>
      </c>
      <c r="N94" s="35">
        <v>5</v>
      </c>
      <c r="O94" s="35">
        <v>3</v>
      </c>
      <c r="P94" s="35">
        <v>0</v>
      </c>
      <c r="Q94" s="57">
        <f t="shared" si="19"/>
        <v>267</v>
      </c>
    </row>
    <row r="95" spans="2:17" s="1" customFormat="1" ht="19.5" customHeight="1" x14ac:dyDescent="0.25">
      <c r="B95" s="86"/>
      <c r="C95" s="92"/>
      <c r="D95" s="128" t="s">
        <v>118</v>
      </c>
      <c r="E95" s="35">
        <v>505</v>
      </c>
      <c r="F95" s="35">
        <v>492</v>
      </c>
      <c r="G95" s="35">
        <v>789</v>
      </c>
      <c r="H95" s="35">
        <v>655</v>
      </c>
      <c r="I95" s="35">
        <v>594</v>
      </c>
      <c r="J95" s="35">
        <v>530</v>
      </c>
      <c r="K95" s="35">
        <v>461</v>
      </c>
      <c r="L95" s="35">
        <v>468</v>
      </c>
      <c r="M95" s="35">
        <v>401</v>
      </c>
      <c r="N95" s="35">
        <v>458</v>
      </c>
      <c r="O95" s="35">
        <v>453</v>
      </c>
      <c r="P95" s="35">
        <v>553</v>
      </c>
      <c r="Q95" s="57">
        <f t="shared" si="19"/>
        <v>6359</v>
      </c>
    </row>
    <row r="96" spans="2:17" s="1" customFormat="1" ht="19.5" customHeight="1" x14ac:dyDescent="0.25">
      <c r="B96" s="86"/>
      <c r="C96" s="92"/>
      <c r="D96" s="128" t="s">
        <v>100</v>
      </c>
      <c r="E96" s="35">
        <v>182</v>
      </c>
      <c r="F96" s="35">
        <v>154</v>
      </c>
      <c r="G96" s="35">
        <v>164</v>
      </c>
      <c r="H96" s="35">
        <v>166</v>
      </c>
      <c r="I96" s="35">
        <v>175</v>
      </c>
      <c r="J96" s="35">
        <v>255</v>
      </c>
      <c r="K96" s="35">
        <v>244</v>
      </c>
      <c r="L96" s="35">
        <v>247</v>
      </c>
      <c r="M96" s="35">
        <v>211</v>
      </c>
      <c r="N96" s="35">
        <v>226</v>
      </c>
      <c r="O96" s="35">
        <v>177</v>
      </c>
      <c r="P96" s="35">
        <v>218</v>
      </c>
      <c r="Q96" s="57">
        <f t="shared" si="19"/>
        <v>2419</v>
      </c>
    </row>
    <row r="97" spans="2:17" s="1" customFormat="1" ht="19.5" customHeight="1" x14ac:dyDescent="0.25">
      <c r="B97" s="102"/>
      <c r="C97" s="93" t="s">
        <v>68</v>
      </c>
      <c r="D97" s="130"/>
      <c r="E97" s="52">
        <v>0</v>
      </c>
      <c r="F97" s="52">
        <v>0</v>
      </c>
      <c r="G97" s="52">
        <v>0</v>
      </c>
      <c r="H97" s="52">
        <v>0</v>
      </c>
      <c r="I97" s="52">
        <v>0</v>
      </c>
      <c r="J97" s="52">
        <v>0</v>
      </c>
      <c r="K97" s="52">
        <v>0</v>
      </c>
      <c r="L97" s="52">
        <v>1</v>
      </c>
      <c r="M97" s="52">
        <v>0</v>
      </c>
      <c r="N97" s="52">
        <v>0</v>
      </c>
      <c r="O97" s="52">
        <v>0</v>
      </c>
      <c r="P97" s="52">
        <v>0</v>
      </c>
      <c r="Q97" s="136">
        <f t="shared" si="19"/>
        <v>1</v>
      </c>
    </row>
    <row r="98" spans="2:17" s="1" customFormat="1" ht="19.5" customHeight="1" x14ac:dyDescent="0.25">
      <c r="B98" s="103"/>
      <c r="C98" s="99" t="s">
        <v>49</v>
      </c>
      <c r="D98" s="138"/>
      <c r="E98" s="134">
        <f>+E99+E109</f>
        <v>3971</v>
      </c>
      <c r="F98" s="134">
        <f t="shared" ref="F98:P98" si="25">+F99+F109</f>
        <v>3923</v>
      </c>
      <c r="G98" s="134">
        <f t="shared" si="25"/>
        <v>4834</v>
      </c>
      <c r="H98" s="134">
        <f t="shared" si="25"/>
        <v>3923</v>
      </c>
      <c r="I98" s="134">
        <f t="shared" si="25"/>
        <v>3861</v>
      </c>
      <c r="J98" s="134">
        <f t="shared" si="25"/>
        <v>3456</v>
      </c>
      <c r="K98" s="134">
        <f t="shared" si="25"/>
        <v>3468</v>
      </c>
      <c r="L98" s="134">
        <f t="shared" si="25"/>
        <v>3725</v>
      </c>
      <c r="M98" s="134">
        <f t="shared" si="25"/>
        <v>2848</v>
      </c>
      <c r="N98" s="134">
        <f t="shared" si="25"/>
        <v>3623</v>
      </c>
      <c r="O98" s="134">
        <f t="shared" si="25"/>
        <v>4015</v>
      </c>
      <c r="P98" s="134">
        <f t="shared" si="25"/>
        <v>4232</v>
      </c>
      <c r="Q98" s="135">
        <f t="shared" si="19"/>
        <v>45879</v>
      </c>
    </row>
    <row r="99" spans="2:17" s="1" customFormat="1" ht="19.5" customHeight="1" x14ac:dyDescent="0.25">
      <c r="B99" s="85"/>
      <c r="C99" s="90" t="s">
        <v>67</v>
      </c>
      <c r="D99" s="139"/>
      <c r="E99" s="21">
        <f>+E100+E101+E102+E103+E104+E105+E106+E107+E108</f>
        <v>3971</v>
      </c>
      <c r="F99" s="21">
        <f t="shared" ref="F99:P99" si="26">+F100+F101+F102+F103+F104+F105+F106+F107+F108</f>
        <v>3922</v>
      </c>
      <c r="G99" s="21">
        <f t="shared" si="26"/>
        <v>4833</v>
      </c>
      <c r="H99" s="21">
        <f t="shared" si="26"/>
        <v>3923</v>
      </c>
      <c r="I99" s="21">
        <f t="shared" si="26"/>
        <v>3861</v>
      </c>
      <c r="J99" s="21">
        <f t="shared" si="26"/>
        <v>3456</v>
      </c>
      <c r="K99" s="21">
        <f t="shared" si="26"/>
        <v>3468</v>
      </c>
      <c r="L99" s="21">
        <f t="shared" si="26"/>
        <v>3724</v>
      </c>
      <c r="M99" s="21">
        <f t="shared" si="26"/>
        <v>2848</v>
      </c>
      <c r="N99" s="21">
        <f t="shared" si="26"/>
        <v>3623</v>
      </c>
      <c r="O99" s="21">
        <f t="shared" si="26"/>
        <v>4015</v>
      </c>
      <c r="P99" s="21">
        <f t="shared" si="26"/>
        <v>4232</v>
      </c>
      <c r="Q99" s="60">
        <f t="shared" si="19"/>
        <v>45876</v>
      </c>
    </row>
    <row r="100" spans="2:17" s="1" customFormat="1" ht="19.5" customHeight="1" x14ac:dyDescent="0.25">
      <c r="B100" s="85"/>
      <c r="C100" s="91"/>
      <c r="D100" s="128" t="s">
        <v>33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1</v>
      </c>
      <c r="K100" s="35">
        <v>2</v>
      </c>
      <c r="L100" s="35">
        <v>6</v>
      </c>
      <c r="M100" s="35">
        <v>3</v>
      </c>
      <c r="N100" s="35">
        <v>4</v>
      </c>
      <c r="O100" s="35">
        <v>1</v>
      </c>
      <c r="P100" s="35">
        <v>2</v>
      </c>
      <c r="Q100" s="57">
        <f t="shared" si="19"/>
        <v>19</v>
      </c>
    </row>
    <row r="101" spans="2:17" s="1" customFormat="1" ht="19.5" customHeight="1" x14ac:dyDescent="0.25">
      <c r="B101" s="85"/>
      <c r="C101" s="91"/>
      <c r="D101" s="128" t="s">
        <v>120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57">
        <f t="shared" si="19"/>
        <v>0</v>
      </c>
    </row>
    <row r="102" spans="2:17" s="1" customFormat="1" ht="19.5" customHeight="1" x14ac:dyDescent="0.25">
      <c r="B102" s="86"/>
      <c r="C102" s="92"/>
      <c r="D102" s="128" t="s">
        <v>34</v>
      </c>
      <c r="E102" s="35">
        <v>755</v>
      </c>
      <c r="F102" s="35">
        <v>792</v>
      </c>
      <c r="G102" s="35">
        <v>970</v>
      </c>
      <c r="H102" s="35">
        <v>744</v>
      </c>
      <c r="I102" s="35">
        <v>690</v>
      </c>
      <c r="J102" s="35">
        <v>736</v>
      </c>
      <c r="K102" s="35">
        <v>784</v>
      </c>
      <c r="L102" s="35">
        <v>862</v>
      </c>
      <c r="M102" s="35">
        <v>713</v>
      </c>
      <c r="N102" s="35">
        <v>746</v>
      </c>
      <c r="O102" s="35">
        <v>779</v>
      </c>
      <c r="P102" s="35">
        <v>950</v>
      </c>
      <c r="Q102" s="57">
        <f t="shared" si="19"/>
        <v>9521</v>
      </c>
    </row>
    <row r="103" spans="2:17" s="1" customFormat="1" ht="19.5" customHeight="1" x14ac:dyDescent="0.25">
      <c r="B103" s="86"/>
      <c r="C103" s="92"/>
      <c r="D103" s="128" t="s">
        <v>36</v>
      </c>
      <c r="E103" s="35">
        <v>9</v>
      </c>
      <c r="F103" s="35">
        <v>4</v>
      </c>
      <c r="G103" s="35">
        <v>3</v>
      </c>
      <c r="H103" s="35">
        <v>3</v>
      </c>
      <c r="I103" s="35">
        <v>6</v>
      </c>
      <c r="J103" s="35">
        <v>6</v>
      </c>
      <c r="K103" s="35">
        <v>3</v>
      </c>
      <c r="L103" s="35">
        <v>5</v>
      </c>
      <c r="M103" s="35">
        <v>1</v>
      </c>
      <c r="N103" s="35">
        <v>2</v>
      </c>
      <c r="O103" s="35">
        <v>1</v>
      </c>
      <c r="P103" s="35">
        <v>1</v>
      </c>
      <c r="Q103" s="57">
        <f t="shared" si="19"/>
        <v>44</v>
      </c>
    </row>
    <row r="104" spans="2:17" s="1" customFormat="1" ht="19.5" customHeight="1" x14ac:dyDescent="0.25">
      <c r="B104" s="86"/>
      <c r="C104" s="92"/>
      <c r="D104" s="128" t="s">
        <v>35</v>
      </c>
      <c r="E104" s="35">
        <v>300</v>
      </c>
      <c r="F104" s="35">
        <v>234</v>
      </c>
      <c r="G104" s="35">
        <v>305</v>
      </c>
      <c r="H104" s="35">
        <v>258</v>
      </c>
      <c r="I104" s="35">
        <v>255</v>
      </c>
      <c r="J104" s="35">
        <v>178</v>
      </c>
      <c r="K104" s="35">
        <v>280</v>
      </c>
      <c r="L104" s="35">
        <v>269</v>
      </c>
      <c r="M104" s="35">
        <v>205</v>
      </c>
      <c r="N104" s="35">
        <v>251</v>
      </c>
      <c r="O104" s="35">
        <v>266</v>
      </c>
      <c r="P104" s="35">
        <v>223</v>
      </c>
      <c r="Q104" s="57">
        <f t="shared" si="19"/>
        <v>3024</v>
      </c>
    </row>
    <row r="105" spans="2:17" s="1" customFormat="1" ht="19.5" customHeight="1" x14ac:dyDescent="0.25">
      <c r="B105" s="86"/>
      <c r="C105" s="92"/>
      <c r="D105" s="128" t="s">
        <v>39</v>
      </c>
      <c r="E105" s="35">
        <v>1321</v>
      </c>
      <c r="F105" s="35">
        <v>1326</v>
      </c>
      <c r="G105" s="35">
        <v>1781</v>
      </c>
      <c r="H105" s="35">
        <v>1505</v>
      </c>
      <c r="I105" s="35">
        <v>1466</v>
      </c>
      <c r="J105" s="35">
        <v>1271</v>
      </c>
      <c r="K105" s="35">
        <v>1274</v>
      </c>
      <c r="L105" s="35">
        <v>1222</v>
      </c>
      <c r="M105" s="35">
        <v>915</v>
      </c>
      <c r="N105" s="35">
        <v>1186</v>
      </c>
      <c r="O105" s="35">
        <v>1434</v>
      </c>
      <c r="P105" s="35">
        <v>1547</v>
      </c>
      <c r="Q105" s="57">
        <f t="shared" si="19"/>
        <v>16248</v>
      </c>
    </row>
    <row r="106" spans="2:17" s="1" customFormat="1" ht="19.5" customHeight="1" x14ac:dyDescent="0.25">
      <c r="B106" s="86"/>
      <c r="C106" s="92"/>
      <c r="D106" s="128" t="s">
        <v>32</v>
      </c>
      <c r="E106" s="35">
        <v>1090</v>
      </c>
      <c r="F106" s="35">
        <v>1157</v>
      </c>
      <c r="G106" s="35">
        <v>1329</v>
      </c>
      <c r="H106" s="35">
        <v>989</v>
      </c>
      <c r="I106" s="35">
        <v>972</v>
      </c>
      <c r="J106" s="35">
        <v>798</v>
      </c>
      <c r="K106" s="35">
        <v>709</v>
      </c>
      <c r="L106" s="35">
        <v>837</v>
      </c>
      <c r="M106" s="35">
        <v>663</v>
      </c>
      <c r="N106" s="35">
        <v>854</v>
      </c>
      <c r="O106" s="35">
        <v>909</v>
      </c>
      <c r="P106" s="35">
        <v>934</v>
      </c>
      <c r="Q106" s="57">
        <f t="shared" si="19"/>
        <v>11241</v>
      </c>
    </row>
    <row r="107" spans="2:17" s="1" customFormat="1" ht="19.5" customHeight="1" x14ac:dyDescent="0.25">
      <c r="B107" s="86"/>
      <c r="C107" s="92"/>
      <c r="D107" s="128" t="s">
        <v>37</v>
      </c>
      <c r="E107" s="35">
        <v>71</v>
      </c>
      <c r="F107" s="35">
        <v>29</v>
      </c>
      <c r="G107" s="35">
        <v>27</v>
      </c>
      <c r="H107" s="35">
        <v>64</v>
      </c>
      <c r="I107" s="35">
        <v>67</v>
      </c>
      <c r="J107" s="35">
        <v>111</v>
      </c>
      <c r="K107" s="35">
        <v>73</v>
      </c>
      <c r="L107" s="35">
        <v>111</v>
      </c>
      <c r="M107" s="35">
        <v>84</v>
      </c>
      <c r="N107" s="35">
        <v>167</v>
      </c>
      <c r="O107" s="35">
        <v>168</v>
      </c>
      <c r="P107" s="35">
        <v>164</v>
      </c>
      <c r="Q107" s="57">
        <f t="shared" si="19"/>
        <v>1136</v>
      </c>
    </row>
    <row r="108" spans="2:17" s="1" customFormat="1" ht="19.5" customHeight="1" x14ac:dyDescent="0.25">
      <c r="B108" s="86"/>
      <c r="C108" s="92"/>
      <c r="D108" s="128" t="s">
        <v>38</v>
      </c>
      <c r="E108" s="35">
        <v>425</v>
      </c>
      <c r="F108" s="35">
        <v>380</v>
      </c>
      <c r="G108" s="35">
        <v>418</v>
      </c>
      <c r="H108" s="35">
        <v>360</v>
      </c>
      <c r="I108" s="35">
        <v>405</v>
      </c>
      <c r="J108" s="35">
        <v>355</v>
      </c>
      <c r="K108" s="35">
        <v>343</v>
      </c>
      <c r="L108" s="35">
        <v>412</v>
      </c>
      <c r="M108" s="35">
        <v>264</v>
      </c>
      <c r="N108" s="35">
        <v>413</v>
      </c>
      <c r="O108" s="35">
        <v>457</v>
      </c>
      <c r="P108" s="35">
        <v>411</v>
      </c>
      <c r="Q108" s="57">
        <f t="shared" si="19"/>
        <v>4643</v>
      </c>
    </row>
    <row r="109" spans="2:17" s="1" customFormat="1" ht="19.5" customHeight="1" x14ac:dyDescent="0.25">
      <c r="B109" s="102"/>
      <c r="C109" s="93" t="s">
        <v>68</v>
      </c>
      <c r="D109" s="130"/>
      <c r="E109" s="52">
        <v>0</v>
      </c>
      <c r="F109" s="52">
        <v>1</v>
      </c>
      <c r="G109" s="52">
        <v>1</v>
      </c>
      <c r="H109" s="52">
        <v>0</v>
      </c>
      <c r="I109" s="52">
        <v>0</v>
      </c>
      <c r="J109" s="52">
        <v>0</v>
      </c>
      <c r="K109" s="52">
        <v>0</v>
      </c>
      <c r="L109" s="52">
        <v>1</v>
      </c>
      <c r="M109" s="52">
        <v>0</v>
      </c>
      <c r="N109" s="52">
        <v>0</v>
      </c>
      <c r="O109" s="52">
        <v>0</v>
      </c>
      <c r="P109" s="52">
        <v>0</v>
      </c>
      <c r="Q109" s="136">
        <f t="shared" si="19"/>
        <v>3</v>
      </c>
    </row>
    <row r="110" spans="2:17" s="1" customFormat="1" ht="19.5" customHeight="1" x14ac:dyDescent="0.25">
      <c r="B110" s="103"/>
      <c r="C110" s="99" t="s">
        <v>50</v>
      </c>
      <c r="D110" s="138"/>
      <c r="E110" s="134">
        <f>+E111+E123</f>
        <v>4619</v>
      </c>
      <c r="F110" s="134">
        <f t="shared" ref="F110:P110" si="27">+F111+F123</f>
        <v>2955</v>
      </c>
      <c r="G110" s="134">
        <f t="shared" si="27"/>
        <v>3444</v>
      </c>
      <c r="H110" s="134">
        <f t="shared" si="27"/>
        <v>2803</v>
      </c>
      <c r="I110" s="134">
        <f t="shared" si="27"/>
        <v>2797</v>
      </c>
      <c r="J110" s="134">
        <f t="shared" si="27"/>
        <v>3184</v>
      </c>
      <c r="K110" s="134">
        <f t="shared" si="27"/>
        <v>3356</v>
      </c>
      <c r="L110" s="134">
        <f t="shared" si="27"/>
        <v>3515</v>
      </c>
      <c r="M110" s="134">
        <f t="shared" si="27"/>
        <v>2152</v>
      </c>
      <c r="N110" s="134">
        <f t="shared" si="27"/>
        <v>4661</v>
      </c>
      <c r="O110" s="134">
        <f t="shared" si="27"/>
        <v>4200</v>
      </c>
      <c r="P110" s="134">
        <f t="shared" si="27"/>
        <v>3863</v>
      </c>
      <c r="Q110" s="135">
        <f t="shared" si="19"/>
        <v>41549</v>
      </c>
    </row>
    <row r="111" spans="2:17" s="1" customFormat="1" ht="19.5" customHeight="1" x14ac:dyDescent="0.25">
      <c r="B111" s="85"/>
      <c r="C111" s="90" t="s">
        <v>67</v>
      </c>
      <c r="D111" s="139"/>
      <c r="E111" s="21">
        <f>+E112+E113+E114+E115+E116+E119+E120+E121+E122</f>
        <v>4512</v>
      </c>
      <c r="F111" s="21">
        <f t="shared" ref="F111:P111" si="28">+F112+F113+F114+F115+F116+F119+F120+F121+F122</f>
        <v>2890</v>
      </c>
      <c r="G111" s="21">
        <f t="shared" si="28"/>
        <v>3369</v>
      </c>
      <c r="H111" s="21">
        <f t="shared" si="28"/>
        <v>2719</v>
      </c>
      <c r="I111" s="21">
        <f t="shared" si="28"/>
        <v>2724</v>
      </c>
      <c r="J111" s="21">
        <f t="shared" si="28"/>
        <v>3126</v>
      </c>
      <c r="K111" s="21">
        <f t="shared" si="28"/>
        <v>3329</v>
      </c>
      <c r="L111" s="21">
        <f t="shared" si="28"/>
        <v>3481</v>
      </c>
      <c r="M111" s="21">
        <f t="shared" si="28"/>
        <v>2103</v>
      </c>
      <c r="N111" s="21">
        <f t="shared" si="28"/>
        <v>4616</v>
      </c>
      <c r="O111" s="21">
        <f t="shared" si="28"/>
        <v>4162</v>
      </c>
      <c r="P111" s="21">
        <f t="shared" si="28"/>
        <v>3834</v>
      </c>
      <c r="Q111" s="60">
        <f t="shared" si="19"/>
        <v>40865</v>
      </c>
    </row>
    <row r="112" spans="2:17" s="1" customFormat="1" ht="19.5" customHeight="1" x14ac:dyDescent="0.25">
      <c r="B112" s="85"/>
      <c r="C112" s="91"/>
      <c r="D112" s="128" t="s">
        <v>120</v>
      </c>
      <c r="E112" s="35">
        <v>0</v>
      </c>
      <c r="F112" s="35">
        <v>0</v>
      </c>
      <c r="G112" s="35">
        <v>0</v>
      </c>
      <c r="H112" s="35">
        <v>1</v>
      </c>
      <c r="I112" s="35">
        <v>0</v>
      </c>
      <c r="J112" s="35">
        <v>2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57">
        <f t="shared" si="19"/>
        <v>3</v>
      </c>
    </row>
    <row r="113" spans="2:17" s="1" customFormat="1" ht="19.5" customHeight="1" x14ac:dyDescent="0.25">
      <c r="B113" s="86"/>
      <c r="C113" s="92"/>
      <c r="D113" s="128" t="s">
        <v>89</v>
      </c>
      <c r="E113" s="35">
        <v>91</v>
      </c>
      <c r="F113" s="35">
        <v>81</v>
      </c>
      <c r="G113" s="35">
        <v>107</v>
      </c>
      <c r="H113" s="35">
        <v>90</v>
      </c>
      <c r="I113" s="35">
        <v>82</v>
      </c>
      <c r="J113" s="35">
        <v>88</v>
      </c>
      <c r="K113" s="35">
        <v>61</v>
      </c>
      <c r="L113" s="35">
        <v>79</v>
      </c>
      <c r="M113" s="35">
        <v>54</v>
      </c>
      <c r="N113" s="35">
        <v>85</v>
      </c>
      <c r="O113" s="35">
        <v>77</v>
      </c>
      <c r="P113" s="35">
        <v>95</v>
      </c>
      <c r="Q113" s="57">
        <f t="shared" si="19"/>
        <v>990</v>
      </c>
    </row>
    <row r="114" spans="2:17" s="1" customFormat="1" ht="19.5" customHeight="1" x14ac:dyDescent="0.25">
      <c r="B114" s="86"/>
      <c r="C114" s="92"/>
      <c r="D114" s="128" t="s">
        <v>121</v>
      </c>
      <c r="E114" s="35">
        <v>43</v>
      </c>
      <c r="F114" s="35">
        <v>42</v>
      </c>
      <c r="G114" s="35">
        <v>25</v>
      </c>
      <c r="H114" s="35">
        <v>21</v>
      </c>
      <c r="I114" s="35">
        <v>28</v>
      </c>
      <c r="J114" s="35">
        <v>14</v>
      </c>
      <c r="K114" s="35">
        <v>38</v>
      </c>
      <c r="L114" s="35">
        <v>60</v>
      </c>
      <c r="M114" s="35">
        <v>18</v>
      </c>
      <c r="N114" s="35">
        <v>73</v>
      </c>
      <c r="O114" s="35">
        <v>73</v>
      </c>
      <c r="P114" s="35">
        <v>43</v>
      </c>
      <c r="Q114" s="57">
        <f t="shared" si="19"/>
        <v>478</v>
      </c>
    </row>
    <row r="115" spans="2:17" s="1" customFormat="1" ht="19.5" customHeight="1" x14ac:dyDescent="0.25">
      <c r="B115" s="86"/>
      <c r="C115" s="92"/>
      <c r="D115" s="128" t="s">
        <v>115</v>
      </c>
      <c r="E115" s="35">
        <v>448</v>
      </c>
      <c r="F115" s="35">
        <v>327</v>
      </c>
      <c r="G115" s="35">
        <v>307</v>
      </c>
      <c r="H115" s="35">
        <v>241</v>
      </c>
      <c r="I115" s="35">
        <v>184</v>
      </c>
      <c r="J115" s="35">
        <v>178</v>
      </c>
      <c r="K115" s="35">
        <v>250</v>
      </c>
      <c r="L115" s="35">
        <v>234</v>
      </c>
      <c r="M115" s="35">
        <v>167</v>
      </c>
      <c r="N115" s="35">
        <v>384</v>
      </c>
      <c r="O115" s="35">
        <v>372</v>
      </c>
      <c r="P115" s="35">
        <v>257</v>
      </c>
      <c r="Q115" s="57">
        <f t="shared" si="19"/>
        <v>3349</v>
      </c>
    </row>
    <row r="116" spans="2:17" s="1" customFormat="1" ht="19.5" customHeight="1" x14ac:dyDescent="0.25">
      <c r="B116" s="86"/>
      <c r="C116" s="92"/>
      <c r="D116" s="128" t="s">
        <v>122</v>
      </c>
      <c r="E116" s="35">
        <v>654</v>
      </c>
      <c r="F116" s="35">
        <v>410</v>
      </c>
      <c r="G116" s="35">
        <v>430</v>
      </c>
      <c r="H116" s="35">
        <v>361</v>
      </c>
      <c r="I116" s="35">
        <v>386</v>
      </c>
      <c r="J116" s="35">
        <v>498</v>
      </c>
      <c r="K116" s="35">
        <v>389</v>
      </c>
      <c r="L116" s="35">
        <v>420</v>
      </c>
      <c r="M116" s="35">
        <v>231</v>
      </c>
      <c r="N116" s="35">
        <v>357</v>
      </c>
      <c r="O116" s="35">
        <v>420</v>
      </c>
      <c r="P116" s="35">
        <v>442</v>
      </c>
      <c r="Q116" s="57">
        <f t="shared" si="19"/>
        <v>4998</v>
      </c>
    </row>
    <row r="117" spans="2:17" s="1" customFormat="1" ht="19.5" customHeight="1" x14ac:dyDescent="0.25">
      <c r="B117" s="86"/>
      <c r="C117" s="92"/>
      <c r="D117" s="128" t="s">
        <v>123</v>
      </c>
      <c r="E117" s="35"/>
      <c r="F117" s="35"/>
      <c r="G117" s="35"/>
      <c r="H117" s="35"/>
      <c r="I117" s="35">
        <v>1</v>
      </c>
      <c r="J117" s="35">
        <v>56</v>
      </c>
      <c r="K117" s="35">
        <v>60</v>
      </c>
      <c r="L117" s="35">
        <v>71</v>
      </c>
      <c r="M117" s="35">
        <v>49</v>
      </c>
      <c r="N117" s="35">
        <v>52</v>
      </c>
      <c r="O117" s="35">
        <v>45</v>
      </c>
      <c r="P117" s="35">
        <v>122</v>
      </c>
      <c r="Q117" s="57">
        <f t="shared" si="19"/>
        <v>456</v>
      </c>
    </row>
    <row r="118" spans="2:17" s="1" customFormat="1" ht="19.5" customHeight="1" x14ac:dyDescent="0.25">
      <c r="B118" s="86"/>
      <c r="C118" s="92"/>
      <c r="D118" s="128" t="s">
        <v>124</v>
      </c>
      <c r="E118" s="35">
        <v>654</v>
      </c>
      <c r="F118" s="35">
        <v>410</v>
      </c>
      <c r="G118" s="35">
        <v>430</v>
      </c>
      <c r="H118" s="35">
        <v>361</v>
      </c>
      <c r="I118" s="35">
        <v>385</v>
      </c>
      <c r="J118" s="35">
        <v>442</v>
      </c>
      <c r="K118" s="35">
        <v>329</v>
      </c>
      <c r="L118" s="35">
        <v>349</v>
      </c>
      <c r="M118" s="35">
        <v>182</v>
      </c>
      <c r="N118" s="35">
        <v>305</v>
      </c>
      <c r="O118" s="35">
        <v>375</v>
      </c>
      <c r="P118" s="35">
        <v>320</v>
      </c>
      <c r="Q118" s="57">
        <f t="shared" si="19"/>
        <v>4542</v>
      </c>
    </row>
    <row r="119" spans="2:17" s="1" customFormat="1" ht="19.5" customHeight="1" x14ac:dyDescent="0.25">
      <c r="B119" s="86"/>
      <c r="C119" s="92"/>
      <c r="D119" s="128" t="s">
        <v>100</v>
      </c>
      <c r="E119" s="35">
        <v>1107</v>
      </c>
      <c r="F119" s="35">
        <v>921</v>
      </c>
      <c r="G119" s="35">
        <v>1051</v>
      </c>
      <c r="H119" s="35">
        <v>726</v>
      </c>
      <c r="I119" s="35">
        <v>765</v>
      </c>
      <c r="J119" s="35">
        <v>755</v>
      </c>
      <c r="K119" s="35">
        <v>712</v>
      </c>
      <c r="L119" s="35">
        <v>800</v>
      </c>
      <c r="M119" s="35">
        <v>609</v>
      </c>
      <c r="N119" s="35">
        <v>840</v>
      </c>
      <c r="O119" s="35">
        <v>853</v>
      </c>
      <c r="P119" s="35">
        <v>715</v>
      </c>
      <c r="Q119" s="57">
        <f t="shared" si="19"/>
        <v>9854</v>
      </c>
    </row>
    <row r="120" spans="2:17" s="1" customFormat="1" ht="19.5" customHeight="1" x14ac:dyDescent="0.25">
      <c r="B120" s="86"/>
      <c r="C120" s="92"/>
      <c r="D120" s="128" t="s">
        <v>125</v>
      </c>
      <c r="E120" s="35">
        <v>1045</v>
      </c>
      <c r="F120" s="35">
        <v>430</v>
      </c>
      <c r="G120" s="35">
        <v>765</v>
      </c>
      <c r="H120" s="35">
        <v>654</v>
      </c>
      <c r="I120" s="35">
        <v>621</v>
      </c>
      <c r="J120" s="35">
        <v>843</v>
      </c>
      <c r="K120" s="35">
        <v>878</v>
      </c>
      <c r="L120" s="35">
        <v>798</v>
      </c>
      <c r="M120" s="35">
        <v>375</v>
      </c>
      <c r="N120" s="35">
        <v>1247</v>
      </c>
      <c r="O120" s="35">
        <v>1116</v>
      </c>
      <c r="P120" s="35">
        <v>1170</v>
      </c>
      <c r="Q120" s="57">
        <f t="shared" si="19"/>
        <v>9942</v>
      </c>
    </row>
    <row r="121" spans="2:17" s="1" customFormat="1" ht="19.5" customHeight="1" x14ac:dyDescent="0.25">
      <c r="B121" s="86"/>
      <c r="C121" s="92"/>
      <c r="D121" s="128" t="s">
        <v>126</v>
      </c>
      <c r="E121" s="35">
        <v>0</v>
      </c>
      <c r="F121" s="35">
        <v>8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6</v>
      </c>
      <c r="M121" s="35">
        <v>0</v>
      </c>
      <c r="N121" s="35">
        <v>1</v>
      </c>
      <c r="O121" s="35">
        <v>0</v>
      </c>
      <c r="P121" s="35">
        <v>1</v>
      </c>
      <c r="Q121" s="57">
        <f t="shared" si="19"/>
        <v>16</v>
      </c>
    </row>
    <row r="122" spans="2:17" s="1" customFormat="1" ht="19.5" customHeight="1" x14ac:dyDescent="0.25">
      <c r="B122" s="86"/>
      <c r="C122" s="92"/>
      <c r="D122" s="128" t="s">
        <v>127</v>
      </c>
      <c r="E122" s="35">
        <v>1124</v>
      </c>
      <c r="F122" s="35">
        <v>671</v>
      </c>
      <c r="G122" s="35">
        <v>684</v>
      </c>
      <c r="H122" s="35">
        <v>625</v>
      </c>
      <c r="I122" s="35">
        <v>658</v>
      </c>
      <c r="J122" s="35">
        <v>748</v>
      </c>
      <c r="K122" s="35">
        <v>1001</v>
      </c>
      <c r="L122" s="35">
        <v>1084</v>
      </c>
      <c r="M122" s="35">
        <v>649</v>
      </c>
      <c r="N122" s="35">
        <v>1629</v>
      </c>
      <c r="O122" s="35">
        <v>1251</v>
      </c>
      <c r="P122" s="35">
        <v>1111</v>
      </c>
      <c r="Q122" s="57">
        <f t="shared" si="19"/>
        <v>11235</v>
      </c>
    </row>
    <row r="123" spans="2:17" s="1" customFormat="1" ht="19.5" customHeight="1" x14ac:dyDescent="0.25">
      <c r="B123" s="100"/>
      <c r="C123" s="93" t="s">
        <v>68</v>
      </c>
      <c r="D123" s="130"/>
      <c r="E123" s="52">
        <v>107</v>
      </c>
      <c r="F123" s="52">
        <v>65</v>
      </c>
      <c r="G123" s="52">
        <v>75</v>
      </c>
      <c r="H123" s="52">
        <v>84</v>
      </c>
      <c r="I123" s="52">
        <v>73</v>
      </c>
      <c r="J123" s="52">
        <v>58</v>
      </c>
      <c r="K123" s="52">
        <v>27</v>
      </c>
      <c r="L123" s="52">
        <v>34</v>
      </c>
      <c r="M123" s="52">
        <v>49</v>
      </c>
      <c r="N123" s="52">
        <v>45</v>
      </c>
      <c r="O123" s="52">
        <v>38</v>
      </c>
      <c r="P123" s="52">
        <v>29</v>
      </c>
      <c r="Q123" s="136">
        <f t="shared" si="19"/>
        <v>684</v>
      </c>
    </row>
    <row r="124" spans="2:17" s="1" customFormat="1" ht="19.5" customHeight="1" x14ac:dyDescent="0.25">
      <c r="B124" s="84" t="s">
        <v>69</v>
      </c>
      <c r="C124" s="106"/>
      <c r="D124" s="126"/>
      <c r="E124" s="131">
        <f>+E125+E140</f>
        <v>13016</v>
      </c>
      <c r="F124" s="131">
        <f t="shared" ref="F124:P124" si="29">+F125+F140</f>
        <v>10929</v>
      </c>
      <c r="G124" s="131">
        <f t="shared" si="29"/>
        <v>13692</v>
      </c>
      <c r="H124" s="131">
        <f t="shared" si="29"/>
        <v>11113</v>
      </c>
      <c r="I124" s="131">
        <f t="shared" si="29"/>
        <v>10881</v>
      </c>
      <c r="J124" s="131">
        <f t="shared" si="29"/>
        <v>10776</v>
      </c>
      <c r="K124" s="131">
        <f t="shared" si="29"/>
        <v>10915</v>
      </c>
      <c r="L124" s="131">
        <f t="shared" si="29"/>
        <v>11466</v>
      </c>
      <c r="M124" s="131">
        <f t="shared" si="29"/>
        <v>8551</v>
      </c>
      <c r="N124" s="131">
        <f t="shared" si="29"/>
        <v>12624</v>
      </c>
      <c r="O124" s="131">
        <f t="shared" si="29"/>
        <v>12608</v>
      </c>
      <c r="P124" s="131">
        <f t="shared" si="29"/>
        <v>12603</v>
      </c>
      <c r="Q124" s="131">
        <f t="shared" si="19"/>
        <v>139174</v>
      </c>
    </row>
    <row r="125" spans="2:17" s="1" customFormat="1" ht="19.5" customHeight="1" x14ac:dyDescent="0.25">
      <c r="B125" s="16"/>
      <c r="C125" s="90" t="s">
        <v>67</v>
      </c>
      <c r="D125" s="139"/>
      <c r="E125" s="21">
        <f>+E126+E127+E128+E129+E130+E131+E132+E133+E136+E137+E138+E139</f>
        <v>12884</v>
      </c>
      <c r="F125" s="21">
        <f t="shared" ref="F125:P125" si="30">+F126+F127+F128+F129+F130+F131+F132+F133+F136+F137+F138+F139</f>
        <v>10818</v>
      </c>
      <c r="G125" s="21">
        <f t="shared" si="30"/>
        <v>13550</v>
      </c>
      <c r="H125" s="21">
        <f t="shared" si="30"/>
        <v>10967</v>
      </c>
      <c r="I125" s="21">
        <f t="shared" si="30"/>
        <v>10739</v>
      </c>
      <c r="J125" s="21">
        <f t="shared" si="30"/>
        <v>10658</v>
      </c>
      <c r="K125" s="21">
        <f t="shared" si="30"/>
        <v>10825</v>
      </c>
      <c r="L125" s="21">
        <f t="shared" si="30"/>
        <v>11356</v>
      </c>
      <c r="M125" s="21">
        <f t="shared" si="30"/>
        <v>8439</v>
      </c>
      <c r="N125" s="21">
        <f t="shared" si="30"/>
        <v>12514</v>
      </c>
      <c r="O125" s="21">
        <f t="shared" si="30"/>
        <v>12491</v>
      </c>
      <c r="P125" s="21">
        <f t="shared" si="30"/>
        <v>12510</v>
      </c>
      <c r="Q125" s="60">
        <f t="shared" si="19"/>
        <v>137751</v>
      </c>
    </row>
    <row r="126" spans="2:17" s="1" customFormat="1" ht="19.5" customHeight="1" x14ac:dyDescent="0.25">
      <c r="B126" s="85"/>
      <c r="C126" s="91"/>
      <c r="D126" s="128" t="s">
        <v>112</v>
      </c>
      <c r="E126" s="35">
        <f>+E74+E83+E92+E100</f>
        <v>56</v>
      </c>
      <c r="F126" s="35">
        <f t="shared" ref="F126:P126" si="31">+F74+F83+F92+F100</f>
        <v>47</v>
      </c>
      <c r="G126" s="35">
        <f t="shared" si="31"/>
        <v>68</v>
      </c>
      <c r="H126" s="35">
        <f t="shared" si="31"/>
        <v>46</v>
      </c>
      <c r="I126" s="35">
        <f t="shared" si="31"/>
        <v>47</v>
      </c>
      <c r="J126" s="35">
        <f t="shared" si="31"/>
        <v>39</v>
      </c>
      <c r="K126" s="35">
        <f t="shared" si="31"/>
        <v>29</v>
      </c>
      <c r="L126" s="35">
        <f t="shared" si="31"/>
        <v>44</v>
      </c>
      <c r="M126" s="35">
        <f t="shared" si="31"/>
        <v>51</v>
      </c>
      <c r="N126" s="35">
        <f t="shared" si="31"/>
        <v>66</v>
      </c>
      <c r="O126" s="35">
        <f t="shared" si="31"/>
        <v>34</v>
      </c>
      <c r="P126" s="35">
        <f t="shared" si="31"/>
        <v>41</v>
      </c>
      <c r="Q126" s="57">
        <f t="shared" si="19"/>
        <v>568</v>
      </c>
    </row>
    <row r="127" spans="2:17" s="1" customFormat="1" ht="19.5" customHeight="1" x14ac:dyDescent="0.25">
      <c r="B127" s="85"/>
      <c r="C127" s="91"/>
      <c r="D127" s="128" t="s">
        <v>113</v>
      </c>
      <c r="E127" s="35">
        <f>+E84</f>
        <v>1</v>
      </c>
      <c r="F127" s="35">
        <f t="shared" ref="F127:P127" si="32">+F84</f>
        <v>5</v>
      </c>
      <c r="G127" s="35">
        <f t="shared" si="32"/>
        <v>8</v>
      </c>
      <c r="H127" s="35">
        <f t="shared" si="32"/>
        <v>2</v>
      </c>
      <c r="I127" s="35">
        <f t="shared" si="32"/>
        <v>18</v>
      </c>
      <c r="J127" s="35">
        <f t="shared" si="32"/>
        <v>9</v>
      </c>
      <c r="K127" s="35">
        <f t="shared" si="32"/>
        <v>6</v>
      </c>
      <c r="L127" s="35">
        <f t="shared" si="32"/>
        <v>18</v>
      </c>
      <c r="M127" s="35">
        <f t="shared" si="32"/>
        <v>14</v>
      </c>
      <c r="N127" s="35">
        <f t="shared" si="32"/>
        <v>19</v>
      </c>
      <c r="O127" s="35">
        <f t="shared" si="32"/>
        <v>10</v>
      </c>
      <c r="P127" s="35">
        <f t="shared" si="32"/>
        <v>23</v>
      </c>
      <c r="Q127" s="57">
        <f t="shared" si="19"/>
        <v>133</v>
      </c>
    </row>
    <row r="128" spans="2:17" s="1" customFormat="1" ht="19.5" customHeight="1" x14ac:dyDescent="0.25">
      <c r="B128" s="85"/>
      <c r="C128" s="91"/>
      <c r="D128" s="128" t="s">
        <v>120</v>
      </c>
      <c r="E128" s="35">
        <f>+E101+E112</f>
        <v>0</v>
      </c>
      <c r="F128" s="35">
        <f t="shared" ref="F128:P128" si="33">+F101+F112</f>
        <v>0</v>
      </c>
      <c r="G128" s="35">
        <f t="shared" si="33"/>
        <v>0</v>
      </c>
      <c r="H128" s="35">
        <f t="shared" si="33"/>
        <v>1</v>
      </c>
      <c r="I128" s="35">
        <f t="shared" si="33"/>
        <v>0</v>
      </c>
      <c r="J128" s="35">
        <f t="shared" si="33"/>
        <v>2</v>
      </c>
      <c r="K128" s="35">
        <f t="shared" si="33"/>
        <v>0</v>
      </c>
      <c r="L128" s="35">
        <f t="shared" si="33"/>
        <v>0</v>
      </c>
      <c r="M128" s="35">
        <f t="shared" si="33"/>
        <v>0</v>
      </c>
      <c r="N128" s="35">
        <f t="shared" si="33"/>
        <v>0</v>
      </c>
      <c r="O128" s="35">
        <f t="shared" si="33"/>
        <v>0</v>
      </c>
      <c r="P128" s="35">
        <f t="shared" si="33"/>
        <v>0</v>
      </c>
      <c r="Q128" s="57">
        <f t="shared" si="19"/>
        <v>3</v>
      </c>
    </row>
    <row r="129" spans="2:17" s="1" customFormat="1" ht="19.5" customHeight="1" x14ac:dyDescent="0.25">
      <c r="B129" s="86"/>
      <c r="C129" s="92"/>
      <c r="D129" s="128" t="s">
        <v>117</v>
      </c>
      <c r="E129" s="35">
        <f>+E75</f>
        <v>2</v>
      </c>
      <c r="F129" s="35">
        <f t="shared" ref="F129:P129" si="34">+F75</f>
        <v>2</v>
      </c>
      <c r="G129" s="35">
        <f t="shared" si="34"/>
        <v>328</v>
      </c>
      <c r="H129" s="35">
        <f t="shared" si="34"/>
        <v>265</v>
      </c>
      <c r="I129" s="35">
        <f t="shared" si="34"/>
        <v>68</v>
      </c>
      <c r="J129" s="35">
        <f t="shared" si="34"/>
        <v>86</v>
      </c>
      <c r="K129" s="35">
        <f t="shared" si="34"/>
        <v>185</v>
      </c>
      <c r="L129" s="35">
        <f t="shared" si="34"/>
        <v>98</v>
      </c>
      <c r="M129" s="35">
        <f t="shared" si="34"/>
        <v>78</v>
      </c>
      <c r="N129" s="35">
        <f t="shared" si="34"/>
        <v>76</v>
      </c>
      <c r="O129" s="35">
        <f t="shared" si="34"/>
        <v>50</v>
      </c>
      <c r="P129" s="35">
        <f t="shared" si="34"/>
        <v>85</v>
      </c>
      <c r="Q129" s="57">
        <f t="shared" si="19"/>
        <v>1323</v>
      </c>
    </row>
    <row r="130" spans="2:17" s="1" customFormat="1" ht="19.5" customHeight="1" x14ac:dyDescent="0.25">
      <c r="B130" s="86"/>
      <c r="C130" s="92"/>
      <c r="D130" s="128" t="s">
        <v>89</v>
      </c>
      <c r="E130" s="35">
        <f>+E76+E85+E93+E102+E113</f>
        <v>2138</v>
      </c>
      <c r="F130" s="35">
        <f t="shared" ref="F130:P130" si="35">+F76+F85+F93+F102+F113</f>
        <v>1948</v>
      </c>
      <c r="G130" s="35">
        <f t="shared" si="35"/>
        <v>2191</v>
      </c>
      <c r="H130" s="35">
        <f t="shared" si="35"/>
        <v>1696</v>
      </c>
      <c r="I130" s="35">
        <f t="shared" si="35"/>
        <v>1690</v>
      </c>
      <c r="J130" s="35">
        <f t="shared" si="35"/>
        <v>1651</v>
      </c>
      <c r="K130" s="35">
        <f t="shared" si="35"/>
        <v>1693</v>
      </c>
      <c r="L130" s="35">
        <f t="shared" si="35"/>
        <v>1847</v>
      </c>
      <c r="M130" s="35">
        <f t="shared" si="35"/>
        <v>1562</v>
      </c>
      <c r="N130" s="35">
        <f t="shared" si="35"/>
        <v>1691</v>
      </c>
      <c r="O130" s="35">
        <f t="shared" si="35"/>
        <v>1765</v>
      </c>
      <c r="P130" s="35">
        <f t="shared" si="35"/>
        <v>1913</v>
      </c>
      <c r="Q130" s="57">
        <f t="shared" si="19"/>
        <v>21785</v>
      </c>
    </row>
    <row r="131" spans="2:17" s="1" customFormat="1" ht="19.5" customHeight="1" x14ac:dyDescent="0.25">
      <c r="B131" s="86"/>
      <c r="C131" s="92"/>
      <c r="D131" s="128" t="s">
        <v>121</v>
      </c>
      <c r="E131" s="35">
        <f>+E103+E114</f>
        <v>52</v>
      </c>
      <c r="F131" s="35">
        <f t="shared" ref="F131:P131" si="36">+F103+F114</f>
        <v>46</v>
      </c>
      <c r="G131" s="35">
        <f t="shared" si="36"/>
        <v>28</v>
      </c>
      <c r="H131" s="35">
        <f t="shared" si="36"/>
        <v>24</v>
      </c>
      <c r="I131" s="35">
        <f t="shared" si="36"/>
        <v>34</v>
      </c>
      <c r="J131" s="35">
        <f t="shared" si="36"/>
        <v>20</v>
      </c>
      <c r="K131" s="35">
        <f t="shared" si="36"/>
        <v>41</v>
      </c>
      <c r="L131" s="35">
        <f t="shared" si="36"/>
        <v>65</v>
      </c>
      <c r="M131" s="35">
        <f t="shared" si="36"/>
        <v>19</v>
      </c>
      <c r="N131" s="35">
        <f t="shared" si="36"/>
        <v>75</v>
      </c>
      <c r="O131" s="35">
        <f t="shared" si="36"/>
        <v>74</v>
      </c>
      <c r="P131" s="35">
        <f t="shared" si="36"/>
        <v>44</v>
      </c>
      <c r="Q131" s="57">
        <f t="shared" si="19"/>
        <v>522</v>
      </c>
    </row>
    <row r="132" spans="2:17" s="1" customFormat="1" ht="19.5" customHeight="1" x14ac:dyDescent="0.25">
      <c r="B132" s="86"/>
      <c r="C132" s="92"/>
      <c r="D132" s="128" t="s">
        <v>115</v>
      </c>
      <c r="E132" s="35">
        <f>+E77+E86+E94+E104+E115</f>
        <v>1169</v>
      </c>
      <c r="F132" s="35">
        <f t="shared" ref="F132:P133" si="37">+F77+F86+F94+F104+F115</f>
        <v>912</v>
      </c>
      <c r="G132" s="35">
        <f t="shared" si="37"/>
        <v>1024</v>
      </c>
      <c r="H132" s="35">
        <f t="shared" si="37"/>
        <v>826</v>
      </c>
      <c r="I132" s="35">
        <f t="shared" si="37"/>
        <v>815</v>
      </c>
      <c r="J132" s="35">
        <f t="shared" si="37"/>
        <v>667</v>
      </c>
      <c r="K132" s="35">
        <f t="shared" si="37"/>
        <v>792</v>
      </c>
      <c r="L132" s="35">
        <f t="shared" si="37"/>
        <v>814</v>
      </c>
      <c r="M132" s="35">
        <f t="shared" si="37"/>
        <v>621</v>
      </c>
      <c r="N132" s="35">
        <f t="shared" si="37"/>
        <v>930</v>
      </c>
      <c r="O132" s="35">
        <f t="shared" si="37"/>
        <v>996</v>
      </c>
      <c r="P132" s="35">
        <f t="shared" si="37"/>
        <v>811</v>
      </c>
      <c r="Q132" s="57">
        <f t="shared" si="19"/>
        <v>10377</v>
      </c>
    </row>
    <row r="133" spans="2:17" s="1" customFormat="1" ht="19.5" customHeight="1" x14ac:dyDescent="0.25">
      <c r="B133" s="86"/>
      <c r="C133" s="92"/>
      <c r="D133" s="128" t="s">
        <v>122</v>
      </c>
      <c r="E133" s="35">
        <f>+E78+E87+E95+E105+E116</f>
        <v>3553</v>
      </c>
      <c r="F133" s="35">
        <f t="shared" si="37"/>
        <v>3235</v>
      </c>
      <c r="G133" s="35">
        <f t="shared" si="37"/>
        <v>4444</v>
      </c>
      <c r="H133" s="35">
        <f t="shared" si="37"/>
        <v>3737</v>
      </c>
      <c r="I133" s="35">
        <f t="shared" si="37"/>
        <v>3534</v>
      </c>
      <c r="J133" s="35">
        <f t="shared" si="37"/>
        <v>3452</v>
      </c>
      <c r="K133" s="35">
        <f t="shared" si="37"/>
        <v>3199</v>
      </c>
      <c r="L133" s="35">
        <f t="shared" si="37"/>
        <v>3192</v>
      </c>
      <c r="M133" s="35">
        <f t="shared" si="37"/>
        <v>2424</v>
      </c>
      <c r="N133" s="35">
        <f t="shared" si="37"/>
        <v>3161</v>
      </c>
      <c r="O133" s="35">
        <f t="shared" si="37"/>
        <v>3563</v>
      </c>
      <c r="P133" s="35">
        <f t="shared" si="37"/>
        <v>3928</v>
      </c>
      <c r="Q133" s="57">
        <f t="shared" si="19"/>
        <v>41422</v>
      </c>
    </row>
    <row r="134" spans="2:17" s="1" customFormat="1" ht="19.5" hidden="1" customHeight="1" x14ac:dyDescent="0.25">
      <c r="B134" s="86"/>
      <c r="C134" s="92"/>
      <c r="D134" s="128" t="s">
        <v>123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57">
        <f t="shared" si="19"/>
        <v>0</v>
      </c>
    </row>
    <row r="135" spans="2:17" s="1" customFormat="1" ht="19.5" hidden="1" customHeight="1" x14ac:dyDescent="0.25">
      <c r="B135" s="86"/>
      <c r="C135" s="92"/>
      <c r="D135" s="128" t="s">
        <v>124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57">
        <f t="shared" si="19"/>
        <v>0</v>
      </c>
    </row>
    <row r="136" spans="2:17" s="1" customFormat="1" ht="19.5" customHeight="1" x14ac:dyDescent="0.25">
      <c r="B136" s="86"/>
      <c r="C136" s="92"/>
      <c r="D136" s="128" t="s">
        <v>100</v>
      </c>
      <c r="E136" s="35">
        <f>+E79+E88+E96+E106+E119</f>
        <v>3248</v>
      </c>
      <c r="F136" s="35">
        <f t="shared" ref="F136:P136" si="38">+F79+F88+F96+F106+F119</f>
        <v>3105</v>
      </c>
      <c r="G136" s="35">
        <f t="shared" si="38"/>
        <v>3565</v>
      </c>
      <c r="H136" s="35">
        <f t="shared" si="38"/>
        <v>2667</v>
      </c>
      <c r="I136" s="35">
        <f t="shared" si="38"/>
        <v>2782</v>
      </c>
      <c r="J136" s="35">
        <f t="shared" si="38"/>
        <v>2675</v>
      </c>
      <c r="K136" s="35">
        <f t="shared" si="38"/>
        <v>2585</v>
      </c>
      <c r="L136" s="35">
        <f t="shared" si="38"/>
        <v>2867</v>
      </c>
      <c r="M136" s="35">
        <f t="shared" si="38"/>
        <v>2298</v>
      </c>
      <c r="N136" s="35">
        <f t="shared" si="38"/>
        <v>3039</v>
      </c>
      <c r="O136" s="35">
        <f t="shared" si="38"/>
        <v>3007</v>
      </c>
      <c r="P136" s="35">
        <f t="shared" si="38"/>
        <v>2808</v>
      </c>
      <c r="Q136" s="57">
        <f t="shared" ref="Q136:Q150" si="39">SUM(E136:P136)</f>
        <v>34646</v>
      </c>
    </row>
    <row r="137" spans="2:17" s="1" customFormat="1" ht="19.5" customHeight="1" x14ac:dyDescent="0.25">
      <c r="B137" s="85"/>
      <c r="C137" s="91"/>
      <c r="D137" s="128" t="s">
        <v>125</v>
      </c>
      <c r="E137" s="35">
        <f>+E107+E120</f>
        <v>1116</v>
      </c>
      <c r="F137" s="35">
        <f t="shared" ref="F137:P137" si="40">+F107+F120</f>
        <v>459</v>
      </c>
      <c r="G137" s="35">
        <f t="shared" si="40"/>
        <v>792</v>
      </c>
      <c r="H137" s="35">
        <f t="shared" si="40"/>
        <v>718</v>
      </c>
      <c r="I137" s="35">
        <f t="shared" si="40"/>
        <v>688</v>
      </c>
      <c r="J137" s="35">
        <f t="shared" si="40"/>
        <v>954</v>
      </c>
      <c r="K137" s="35">
        <f t="shared" si="40"/>
        <v>951</v>
      </c>
      <c r="L137" s="35">
        <f t="shared" si="40"/>
        <v>909</v>
      </c>
      <c r="M137" s="35">
        <f t="shared" si="40"/>
        <v>459</v>
      </c>
      <c r="N137" s="35">
        <f t="shared" si="40"/>
        <v>1414</v>
      </c>
      <c r="O137" s="35">
        <f t="shared" si="40"/>
        <v>1284</v>
      </c>
      <c r="P137" s="35">
        <f t="shared" si="40"/>
        <v>1334</v>
      </c>
      <c r="Q137" s="57">
        <f t="shared" si="39"/>
        <v>11078</v>
      </c>
    </row>
    <row r="138" spans="2:17" s="1" customFormat="1" ht="19.5" customHeight="1" x14ac:dyDescent="0.25">
      <c r="B138" s="86"/>
      <c r="C138" s="92"/>
      <c r="D138" s="128" t="s">
        <v>126</v>
      </c>
      <c r="E138" s="35">
        <f>+E121</f>
        <v>0</v>
      </c>
      <c r="F138" s="35">
        <f t="shared" ref="F138:P138" si="41">+F121</f>
        <v>8</v>
      </c>
      <c r="G138" s="35">
        <f t="shared" si="41"/>
        <v>0</v>
      </c>
      <c r="H138" s="35">
        <f t="shared" si="41"/>
        <v>0</v>
      </c>
      <c r="I138" s="35">
        <f t="shared" si="41"/>
        <v>0</v>
      </c>
      <c r="J138" s="35">
        <f t="shared" si="41"/>
        <v>0</v>
      </c>
      <c r="K138" s="35">
        <f t="shared" si="41"/>
        <v>0</v>
      </c>
      <c r="L138" s="35">
        <f t="shared" si="41"/>
        <v>6</v>
      </c>
      <c r="M138" s="35">
        <f t="shared" si="41"/>
        <v>0</v>
      </c>
      <c r="N138" s="35">
        <f t="shared" si="41"/>
        <v>1</v>
      </c>
      <c r="O138" s="35">
        <f t="shared" si="41"/>
        <v>0</v>
      </c>
      <c r="P138" s="35">
        <f t="shared" si="41"/>
        <v>1</v>
      </c>
      <c r="Q138" s="57">
        <f t="shared" si="39"/>
        <v>16</v>
      </c>
    </row>
    <row r="139" spans="2:17" s="1" customFormat="1" ht="19.5" customHeight="1" x14ac:dyDescent="0.25">
      <c r="B139" s="16"/>
      <c r="C139" s="104"/>
      <c r="D139" s="128" t="s">
        <v>127</v>
      </c>
      <c r="E139" s="35">
        <f>+E108+E122</f>
        <v>1549</v>
      </c>
      <c r="F139" s="35">
        <f t="shared" ref="F139:P139" si="42">+F108+F122</f>
        <v>1051</v>
      </c>
      <c r="G139" s="35">
        <f t="shared" si="42"/>
        <v>1102</v>
      </c>
      <c r="H139" s="35">
        <f t="shared" si="42"/>
        <v>985</v>
      </c>
      <c r="I139" s="35">
        <f t="shared" si="42"/>
        <v>1063</v>
      </c>
      <c r="J139" s="35">
        <f t="shared" si="42"/>
        <v>1103</v>
      </c>
      <c r="K139" s="35">
        <f t="shared" si="42"/>
        <v>1344</v>
      </c>
      <c r="L139" s="35">
        <f t="shared" si="42"/>
        <v>1496</v>
      </c>
      <c r="M139" s="35">
        <f t="shared" si="42"/>
        <v>913</v>
      </c>
      <c r="N139" s="35">
        <f t="shared" si="42"/>
        <v>2042</v>
      </c>
      <c r="O139" s="35">
        <f t="shared" si="42"/>
        <v>1708</v>
      </c>
      <c r="P139" s="35">
        <f t="shared" si="42"/>
        <v>1522</v>
      </c>
      <c r="Q139" s="57">
        <f t="shared" si="39"/>
        <v>15878</v>
      </c>
    </row>
    <row r="140" spans="2:17" s="1" customFormat="1" ht="19.5" customHeight="1" x14ac:dyDescent="0.25">
      <c r="B140" s="95"/>
      <c r="C140" s="93" t="s">
        <v>68</v>
      </c>
      <c r="D140" s="33"/>
      <c r="E140" s="52">
        <f>+E80+E89+E97+E109+E123</f>
        <v>132</v>
      </c>
      <c r="F140" s="52">
        <f t="shared" ref="F140:P140" si="43">+F80+F89+F97+F109+F123</f>
        <v>111</v>
      </c>
      <c r="G140" s="52">
        <f t="shared" si="43"/>
        <v>142</v>
      </c>
      <c r="H140" s="52">
        <f t="shared" si="43"/>
        <v>146</v>
      </c>
      <c r="I140" s="52">
        <f t="shared" si="43"/>
        <v>142</v>
      </c>
      <c r="J140" s="52">
        <f t="shared" si="43"/>
        <v>118</v>
      </c>
      <c r="K140" s="52">
        <f t="shared" si="43"/>
        <v>90</v>
      </c>
      <c r="L140" s="52">
        <f t="shared" si="43"/>
        <v>110</v>
      </c>
      <c r="M140" s="52">
        <f t="shared" si="43"/>
        <v>112</v>
      </c>
      <c r="N140" s="52">
        <f t="shared" si="43"/>
        <v>110</v>
      </c>
      <c r="O140" s="52">
        <f t="shared" si="43"/>
        <v>117</v>
      </c>
      <c r="P140" s="52">
        <f t="shared" si="43"/>
        <v>93</v>
      </c>
      <c r="Q140" s="136">
        <f t="shared" si="39"/>
        <v>1423</v>
      </c>
    </row>
    <row r="141" spans="2:17" s="1" customFormat="1" ht="19.5" customHeight="1" x14ac:dyDescent="0.25">
      <c r="B141" s="84" t="s">
        <v>70</v>
      </c>
      <c r="C141" s="105"/>
      <c r="D141" s="140"/>
      <c r="E141" s="131">
        <f>+E142+E150</f>
        <v>2585</v>
      </c>
      <c r="F141" s="131">
        <f t="shared" ref="F141:P141" si="44">+F142+F150</f>
        <v>2743</v>
      </c>
      <c r="G141" s="131">
        <f t="shared" si="44"/>
        <v>3093</v>
      </c>
      <c r="H141" s="131">
        <f t="shared" si="44"/>
        <v>2185</v>
      </c>
      <c r="I141" s="131">
        <f t="shared" si="44"/>
        <v>2285</v>
      </c>
      <c r="J141" s="131">
        <f t="shared" si="44"/>
        <v>1805</v>
      </c>
      <c r="K141" s="131">
        <f t="shared" si="44"/>
        <v>2053</v>
      </c>
      <c r="L141" s="131">
        <f t="shared" si="44"/>
        <v>3136</v>
      </c>
      <c r="M141" s="131">
        <f t="shared" si="44"/>
        <v>1872</v>
      </c>
      <c r="N141" s="131">
        <f t="shared" si="44"/>
        <v>1989</v>
      </c>
      <c r="O141" s="131">
        <f t="shared" si="44"/>
        <v>2083</v>
      </c>
      <c r="P141" s="131">
        <f t="shared" si="44"/>
        <v>2885</v>
      </c>
      <c r="Q141" s="131">
        <f t="shared" si="39"/>
        <v>28714</v>
      </c>
    </row>
    <row r="142" spans="2:17" s="1" customFormat="1" ht="19.5" customHeight="1" x14ac:dyDescent="0.25">
      <c r="B142" s="16"/>
      <c r="C142" s="90" t="s">
        <v>67</v>
      </c>
      <c r="D142" s="14"/>
      <c r="E142" s="21">
        <f>+E143+E144+E145+E146+E147+E148+E149</f>
        <v>2585</v>
      </c>
      <c r="F142" s="21">
        <f t="shared" ref="F142:P142" si="45">+F143+F144+F145+F146+F147+F148+F149</f>
        <v>2743</v>
      </c>
      <c r="G142" s="21">
        <f t="shared" si="45"/>
        <v>3093</v>
      </c>
      <c r="H142" s="21">
        <f t="shared" si="45"/>
        <v>2185</v>
      </c>
      <c r="I142" s="21">
        <f t="shared" si="45"/>
        <v>2285</v>
      </c>
      <c r="J142" s="21">
        <f t="shared" si="45"/>
        <v>1805</v>
      </c>
      <c r="K142" s="21">
        <f t="shared" si="45"/>
        <v>2053</v>
      </c>
      <c r="L142" s="21">
        <f t="shared" si="45"/>
        <v>3136</v>
      </c>
      <c r="M142" s="21">
        <f t="shared" si="45"/>
        <v>1872</v>
      </c>
      <c r="N142" s="21">
        <f t="shared" si="45"/>
        <v>1989</v>
      </c>
      <c r="O142" s="21">
        <f t="shared" si="45"/>
        <v>2083</v>
      </c>
      <c r="P142" s="21">
        <f t="shared" si="45"/>
        <v>2885</v>
      </c>
      <c r="Q142" s="60">
        <f t="shared" si="39"/>
        <v>28714</v>
      </c>
    </row>
    <row r="143" spans="2:17" s="1" customFormat="1" ht="19.5" customHeight="1" x14ac:dyDescent="0.25">
      <c r="B143" s="16"/>
      <c r="C143" s="104"/>
      <c r="D143" s="14" t="s">
        <v>33</v>
      </c>
      <c r="E143" s="15">
        <v>352</v>
      </c>
      <c r="F143" s="15">
        <v>247</v>
      </c>
      <c r="G143" s="15">
        <v>313</v>
      </c>
      <c r="H143" s="15">
        <v>287</v>
      </c>
      <c r="I143" s="15">
        <v>282</v>
      </c>
      <c r="J143" s="15">
        <v>261</v>
      </c>
      <c r="K143" s="15">
        <v>298</v>
      </c>
      <c r="L143" s="15">
        <v>297</v>
      </c>
      <c r="M143" s="15">
        <v>189</v>
      </c>
      <c r="N143" s="15">
        <v>257</v>
      </c>
      <c r="O143" s="15">
        <v>305</v>
      </c>
      <c r="P143" s="15">
        <v>449</v>
      </c>
      <c r="Q143" s="57">
        <f t="shared" si="39"/>
        <v>3537</v>
      </c>
    </row>
    <row r="144" spans="2:17" s="1" customFormat="1" ht="19.5" customHeight="1" x14ac:dyDescent="0.25">
      <c r="B144" s="16"/>
      <c r="C144" s="104"/>
      <c r="D144" s="14" t="s">
        <v>36</v>
      </c>
      <c r="E144" s="15">
        <v>5</v>
      </c>
      <c r="F144" s="15">
        <v>8</v>
      </c>
      <c r="G144" s="15">
        <v>6</v>
      </c>
      <c r="H144" s="15">
        <v>8</v>
      </c>
      <c r="I144" s="15">
        <v>9</v>
      </c>
      <c r="J144" s="15">
        <v>4</v>
      </c>
      <c r="K144" s="15">
        <v>5</v>
      </c>
      <c r="L144" s="15">
        <v>3</v>
      </c>
      <c r="M144" s="15">
        <v>1</v>
      </c>
      <c r="N144" s="15">
        <v>5</v>
      </c>
      <c r="O144" s="15">
        <v>2</v>
      </c>
      <c r="P144" s="15">
        <v>2</v>
      </c>
      <c r="Q144" s="57">
        <f t="shared" si="39"/>
        <v>58</v>
      </c>
    </row>
    <row r="145" spans="2:17" s="1" customFormat="1" ht="19.5" customHeight="1" x14ac:dyDescent="0.25">
      <c r="B145" s="16"/>
      <c r="C145" s="104"/>
      <c r="D145" s="14" t="s">
        <v>35</v>
      </c>
      <c r="E145" s="15">
        <v>88</v>
      </c>
      <c r="F145" s="15">
        <v>123</v>
      </c>
      <c r="G145" s="15">
        <v>158</v>
      </c>
      <c r="H145" s="15">
        <v>103</v>
      </c>
      <c r="I145" s="15">
        <v>53</v>
      </c>
      <c r="J145" s="15">
        <v>57</v>
      </c>
      <c r="K145" s="15">
        <v>163</v>
      </c>
      <c r="L145" s="15">
        <v>475</v>
      </c>
      <c r="M145" s="15">
        <v>73</v>
      </c>
      <c r="N145" s="15">
        <v>59</v>
      </c>
      <c r="O145" s="15">
        <v>39</v>
      </c>
      <c r="P145" s="15">
        <v>287</v>
      </c>
      <c r="Q145" s="57">
        <f t="shared" si="39"/>
        <v>1678</v>
      </c>
    </row>
    <row r="146" spans="2:17" s="1" customFormat="1" ht="19.5" customHeight="1" x14ac:dyDescent="0.25">
      <c r="B146" s="16"/>
      <c r="C146" s="104"/>
      <c r="D146" s="128" t="s">
        <v>39</v>
      </c>
      <c r="E146" s="15">
        <v>634</v>
      </c>
      <c r="F146" s="15">
        <v>713</v>
      </c>
      <c r="G146" s="15">
        <v>797</v>
      </c>
      <c r="H146" s="15">
        <v>453</v>
      </c>
      <c r="I146" s="15">
        <v>645</v>
      </c>
      <c r="J146" s="15">
        <v>536</v>
      </c>
      <c r="K146" s="15">
        <v>500</v>
      </c>
      <c r="L146" s="15">
        <v>902</v>
      </c>
      <c r="M146" s="15">
        <v>563</v>
      </c>
      <c r="N146" s="15">
        <v>778</v>
      </c>
      <c r="O146" s="15">
        <v>679</v>
      </c>
      <c r="P146" s="15">
        <v>837</v>
      </c>
      <c r="Q146" s="57">
        <f t="shared" si="39"/>
        <v>8037</v>
      </c>
    </row>
    <row r="147" spans="2:17" s="1" customFormat="1" ht="19.5" customHeight="1" x14ac:dyDescent="0.25">
      <c r="B147" s="16"/>
      <c r="C147" s="104"/>
      <c r="D147" s="14" t="s">
        <v>32</v>
      </c>
      <c r="E147" s="15">
        <v>1277</v>
      </c>
      <c r="F147" s="15">
        <v>1432</v>
      </c>
      <c r="G147" s="15">
        <v>1453</v>
      </c>
      <c r="H147" s="15">
        <v>1143</v>
      </c>
      <c r="I147" s="15">
        <v>1058</v>
      </c>
      <c r="J147" s="15">
        <v>686</v>
      </c>
      <c r="K147" s="15">
        <v>901</v>
      </c>
      <c r="L147" s="15">
        <v>1157</v>
      </c>
      <c r="M147" s="15">
        <v>888</v>
      </c>
      <c r="N147" s="15">
        <v>744</v>
      </c>
      <c r="O147" s="15">
        <v>862</v>
      </c>
      <c r="P147" s="15">
        <v>1079</v>
      </c>
      <c r="Q147" s="57">
        <f t="shared" si="39"/>
        <v>12680</v>
      </c>
    </row>
    <row r="148" spans="2:17" s="1" customFormat="1" ht="19.5" customHeight="1" x14ac:dyDescent="0.25">
      <c r="B148" s="16"/>
      <c r="C148" s="104"/>
      <c r="D148" s="14" t="s">
        <v>37</v>
      </c>
      <c r="E148" s="15">
        <v>88</v>
      </c>
      <c r="F148" s="15">
        <v>84</v>
      </c>
      <c r="G148" s="15">
        <v>163</v>
      </c>
      <c r="H148" s="15">
        <v>67</v>
      </c>
      <c r="I148" s="15">
        <v>52</v>
      </c>
      <c r="J148" s="15">
        <v>104</v>
      </c>
      <c r="K148" s="15">
        <v>49</v>
      </c>
      <c r="L148" s="15">
        <v>100</v>
      </c>
      <c r="M148" s="15">
        <v>75</v>
      </c>
      <c r="N148" s="15">
        <v>60</v>
      </c>
      <c r="O148" s="15">
        <v>88</v>
      </c>
      <c r="P148" s="15">
        <v>107</v>
      </c>
      <c r="Q148" s="57">
        <f t="shared" si="39"/>
        <v>1037</v>
      </c>
    </row>
    <row r="149" spans="2:17" s="1" customFormat="1" ht="19.5" customHeight="1" x14ac:dyDescent="0.25">
      <c r="B149" s="16"/>
      <c r="C149" s="104"/>
      <c r="D149" s="14" t="s">
        <v>38</v>
      </c>
      <c r="E149" s="15">
        <v>141</v>
      </c>
      <c r="F149" s="15">
        <v>136</v>
      </c>
      <c r="G149" s="15">
        <v>203</v>
      </c>
      <c r="H149" s="15">
        <v>124</v>
      </c>
      <c r="I149" s="15">
        <v>186</v>
      </c>
      <c r="J149" s="15">
        <v>157</v>
      </c>
      <c r="K149" s="15">
        <v>137</v>
      </c>
      <c r="L149" s="15">
        <v>202</v>
      </c>
      <c r="M149" s="15">
        <v>83</v>
      </c>
      <c r="N149" s="15">
        <v>86</v>
      </c>
      <c r="O149" s="15">
        <v>108</v>
      </c>
      <c r="P149" s="15">
        <v>124</v>
      </c>
      <c r="Q149" s="57">
        <f t="shared" si="39"/>
        <v>1687</v>
      </c>
    </row>
    <row r="150" spans="2:17" s="1" customFormat="1" ht="19.5" customHeight="1" x14ac:dyDescent="0.25">
      <c r="B150" s="95"/>
      <c r="C150" s="93" t="s">
        <v>68</v>
      </c>
      <c r="D150" s="33"/>
      <c r="E150" s="52">
        <v>0</v>
      </c>
      <c r="F150" s="52">
        <v>0</v>
      </c>
      <c r="G150" s="52">
        <v>0</v>
      </c>
      <c r="H150" s="52">
        <v>0</v>
      </c>
      <c r="I150" s="52">
        <v>0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136">
        <f t="shared" si="39"/>
        <v>0</v>
      </c>
    </row>
    <row r="151" spans="2:17" x14ac:dyDescent="0.25">
      <c r="B151" s="1" t="s">
        <v>128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19"/>
  <sheetViews>
    <sheetView workbookViewId="0">
      <selection activeCell="O12" sqref="O12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10" t="s">
        <v>22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8" ht="21" x14ac:dyDescent="0.25">
      <c r="B5" s="6"/>
      <c r="C5" s="7" t="s">
        <v>40</v>
      </c>
      <c r="D5" s="67">
        <v>2012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9"/>
      <c r="Q5" s="23"/>
      <c r="R5" s="58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6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53</v>
      </c>
      <c r="Q6" s="2"/>
    </row>
    <row r="7" spans="2:18" s="1" customFormat="1" ht="19.5" customHeight="1" x14ac:dyDescent="0.25">
      <c r="B7" s="9" t="s">
        <v>41</v>
      </c>
      <c r="C7" s="8"/>
      <c r="D7" s="20">
        <f>+D8+D11+D17</f>
        <v>33637</v>
      </c>
      <c r="E7" s="20">
        <f t="shared" ref="E7:O7" si="0">+E8+E11+E17</f>
        <v>36432</v>
      </c>
      <c r="F7" s="20">
        <f t="shared" si="0"/>
        <v>41707</v>
      </c>
      <c r="G7" s="20">
        <f t="shared" si="0"/>
        <v>49510</v>
      </c>
      <c r="H7" s="20">
        <f t="shared" si="0"/>
        <v>26733</v>
      </c>
      <c r="I7" s="20">
        <f t="shared" si="0"/>
        <v>35934</v>
      </c>
      <c r="J7" s="59">
        <f t="shared" si="0"/>
        <v>29758</v>
      </c>
      <c r="K7" s="20">
        <f t="shared" si="0"/>
        <v>42625</v>
      </c>
      <c r="L7" s="20">
        <f t="shared" si="0"/>
        <v>27195</v>
      </c>
      <c r="M7" s="20">
        <f t="shared" si="0"/>
        <v>42050</v>
      </c>
      <c r="N7" s="20">
        <f t="shared" si="0"/>
        <v>36413</v>
      </c>
      <c r="O7" s="20">
        <f t="shared" si="0"/>
        <v>41091</v>
      </c>
      <c r="P7" s="20">
        <f>SUM(D7:O7)</f>
        <v>443085</v>
      </c>
      <c r="Q7" s="3"/>
    </row>
    <row r="8" spans="2:18" s="1" customFormat="1" ht="19.5" customHeight="1" x14ac:dyDescent="0.25">
      <c r="B8" s="13" t="s">
        <v>42</v>
      </c>
      <c r="C8" s="14"/>
      <c r="D8" s="21">
        <f>+D9+D10</f>
        <v>32000</v>
      </c>
      <c r="E8" s="21">
        <f t="shared" ref="E8:O8" si="1">+E9+E10</f>
        <v>33702</v>
      </c>
      <c r="F8" s="21">
        <f t="shared" si="1"/>
        <v>38957</v>
      </c>
      <c r="G8" s="21">
        <f t="shared" si="1"/>
        <v>47247</v>
      </c>
      <c r="H8" s="21">
        <f t="shared" si="1"/>
        <v>24048</v>
      </c>
      <c r="I8" s="21">
        <f t="shared" si="1"/>
        <v>32807</v>
      </c>
      <c r="J8" s="60">
        <f t="shared" si="1"/>
        <v>26763</v>
      </c>
      <c r="K8" s="21">
        <f t="shared" si="1"/>
        <v>39264</v>
      </c>
      <c r="L8" s="21">
        <f t="shared" si="1"/>
        <v>24555</v>
      </c>
      <c r="M8" s="21">
        <f t="shared" si="1"/>
        <v>38988</v>
      </c>
      <c r="N8" s="21">
        <f t="shared" si="1"/>
        <v>33978</v>
      </c>
      <c r="O8" s="21">
        <f t="shared" si="1"/>
        <v>39346</v>
      </c>
      <c r="P8" s="21">
        <f>SUM(D8:O8)</f>
        <v>411655</v>
      </c>
      <c r="Q8" s="3"/>
    </row>
    <row r="9" spans="2:18" s="1" customFormat="1" ht="19.5" customHeight="1" x14ac:dyDescent="0.25">
      <c r="B9" s="16"/>
      <c r="C9" s="14" t="s">
        <v>43</v>
      </c>
      <c r="D9" s="15">
        <v>26722</v>
      </c>
      <c r="E9" s="15">
        <v>28903</v>
      </c>
      <c r="F9" s="15">
        <v>32287</v>
      </c>
      <c r="G9" s="15">
        <v>42350</v>
      </c>
      <c r="H9" s="15">
        <v>20808</v>
      </c>
      <c r="I9" s="15">
        <v>29089</v>
      </c>
      <c r="J9" s="61">
        <v>22529</v>
      </c>
      <c r="K9" s="15">
        <v>33368</v>
      </c>
      <c r="L9" s="15">
        <v>21140</v>
      </c>
      <c r="M9" s="15">
        <v>31961</v>
      </c>
      <c r="N9" s="15">
        <v>26629</v>
      </c>
      <c r="O9" s="15">
        <v>33386</v>
      </c>
      <c r="P9" s="15">
        <f>SUM(D9:O9)</f>
        <v>349172</v>
      </c>
      <c r="Q9" s="3"/>
    </row>
    <row r="10" spans="2:18" s="1" customFormat="1" ht="19.5" customHeight="1" x14ac:dyDescent="0.25">
      <c r="B10" s="16"/>
      <c r="C10" s="14" t="s">
        <v>44</v>
      </c>
      <c r="D10" s="15">
        <v>5278</v>
      </c>
      <c r="E10" s="15">
        <v>4799</v>
      </c>
      <c r="F10" s="15">
        <v>6670</v>
      </c>
      <c r="G10" s="15">
        <v>4897</v>
      </c>
      <c r="H10" s="15">
        <v>3240</v>
      </c>
      <c r="I10" s="15">
        <v>3718</v>
      </c>
      <c r="J10" s="61">
        <v>4234</v>
      </c>
      <c r="K10" s="15">
        <v>5896</v>
      </c>
      <c r="L10" s="15">
        <v>3415</v>
      </c>
      <c r="M10" s="15">
        <v>7027</v>
      </c>
      <c r="N10" s="15">
        <v>7349</v>
      </c>
      <c r="O10" s="15">
        <v>5960</v>
      </c>
      <c r="P10" s="15">
        <f t="shared" ref="P10:P19" si="2">SUM(D10:O10)</f>
        <v>62483</v>
      </c>
      <c r="Q10" s="3"/>
    </row>
    <row r="11" spans="2:18" s="1" customFormat="1" ht="19.5" customHeight="1" x14ac:dyDescent="0.25">
      <c r="B11" s="13" t="s">
        <v>45</v>
      </c>
      <c r="C11" s="14"/>
      <c r="D11" s="21">
        <f>SUM(D12:D16)</f>
        <v>1192</v>
      </c>
      <c r="E11" s="21">
        <f t="shared" ref="E11:O11" si="3">SUM(E12:E16)</f>
        <v>2200</v>
      </c>
      <c r="F11" s="21">
        <f t="shared" si="3"/>
        <v>2185</v>
      </c>
      <c r="G11" s="21">
        <f t="shared" si="3"/>
        <v>1847</v>
      </c>
      <c r="H11" s="21">
        <f t="shared" si="3"/>
        <v>1987</v>
      </c>
      <c r="I11" s="21">
        <f t="shared" si="3"/>
        <v>2245</v>
      </c>
      <c r="J11" s="60">
        <f t="shared" si="3"/>
        <v>2173</v>
      </c>
      <c r="K11" s="21">
        <f t="shared" si="3"/>
        <v>2262</v>
      </c>
      <c r="L11" s="21">
        <f t="shared" si="3"/>
        <v>2002</v>
      </c>
      <c r="M11" s="21">
        <f t="shared" si="3"/>
        <v>2195</v>
      </c>
      <c r="N11" s="21">
        <f t="shared" si="3"/>
        <v>1722</v>
      </c>
      <c r="O11" s="21">
        <f t="shared" si="3"/>
        <v>1057</v>
      </c>
      <c r="P11" s="21">
        <f>SUM(D11:O11)</f>
        <v>23067</v>
      </c>
      <c r="Q11" s="3"/>
    </row>
    <row r="12" spans="2:18" s="1" customFormat="1" ht="19.5" customHeight="1" x14ac:dyDescent="0.25">
      <c r="B12" s="16"/>
      <c r="C12" s="14" t="s">
        <v>46</v>
      </c>
      <c r="D12" s="35">
        <v>20</v>
      </c>
      <c r="E12" s="35">
        <v>25</v>
      </c>
      <c r="F12" s="35">
        <v>37</v>
      </c>
      <c r="G12" s="35">
        <v>180</v>
      </c>
      <c r="H12" s="35">
        <v>43</v>
      </c>
      <c r="I12" s="35">
        <v>4</v>
      </c>
      <c r="J12" s="57">
        <v>22</v>
      </c>
      <c r="K12" s="35">
        <v>15</v>
      </c>
      <c r="L12" s="35">
        <v>17</v>
      </c>
      <c r="M12" s="35">
        <v>82</v>
      </c>
      <c r="N12" s="35">
        <v>21</v>
      </c>
      <c r="O12" s="35">
        <v>54</v>
      </c>
      <c r="P12" s="15">
        <f t="shared" si="2"/>
        <v>520</v>
      </c>
      <c r="Q12" s="3"/>
    </row>
    <row r="13" spans="2:18" s="1" customFormat="1" ht="19.5" customHeight="1" x14ac:dyDescent="0.25">
      <c r="B13" s="16"/>
      <c r="C13" s="14" t="s">
        <v>47</v>
      </c>
      <c r="D13" s="35">
        <v>162</v>
      </c>
      <c r="E13" s="35">
        <v>398</v>
      </c>
      <c r="F13" s="35">
        <v>440</v>
      </c>
      <c r="G13" s="35">
        <v>284</v>
      </c>
      <c r="H13" s="35">
        <v>285</v>
      </c>
      <c r="I13" s="35">
        <v>440</v>
      </c>
      <c r="J13" s="57">
        <v>513</v>
      </c>
      <c r="K13" s="35">
        <v>366</v>
      </c>
      <c r="L13" s="35">
        <v>438</v>
      </c>
      <c r="M13" s="35">
        <v>408</v>
      </c>
      <c r="N13" s="35">
        <v>255</v>
      </c>
      <c r="O13" s="35">
        <v>297</v>
      </c>
      <c r="P13" s="15">
        <f t="shared" si="2"/>
        <v>4286</v>
      </c>
      <c r="Q13" s="3"/>
    </row>
    <row r="14" spans="2:18" s="1" customFormat="1" ht="19.5" customHeight="1" x14ac:dyDescent="0.25">
      <c r="B14" s="16"/>
      <c r="C14" s="14" t="s">
        <v>48</v>
      </c>
      <c r="D14" s="35">
        <v>115</v>
      </c>
      <c r="E14" s="35">
        <v>184</v>
      </c>
      <c r="F14" s="35">
        <v>154</v>
      </c>
      <c r="G14" s="35">
        <v>76</v>
      </c>
      <c r="H14" s="35">
        <v>130</v>
      </c>
      <c r="I14" s="35">
        <v>118</v>
      </c>
      <c r="J14" s="57">
        <v>147</v>
      </c>
      <c r="K14" s="35">
        <v>95</v>
      </c>
      <c r="L14" s="35">
        <v>76</v>
      </c>
      <c r="M14" s="35">
        <v>92</v>
      </c>
      <c r="N14" s="35">
        <v>38</v>
      </c>
      <c r="O14" s="35">
        <v>61</v>
      </c>
      <c r="P14" s="15">
        <f t="shared" si="2"/>
        <v>1286</v>
      </c>
      <c r="Q14" s="3"/>
    </row>
    <row r="15" spans="2:18" s="1" customFormat="1" ht="19.5" customHeight="1" x14ac:dyDescent="0.25">
      <c r="B15" s="16"/>
      <c r="C15" s="14" t="s">
        <v>49</v>
      </c>
      <c r="D15" s="35">
        <v>452</v>
      </c>
      <c r="E15" s="35">
        <v>678</v>
      </c>
      <c r="F15" s="35">
        <v>840</v>
      </c>
      <c r="G15" s="35">
        <v>641</v>
      </c>
      <c r="H15" s="35">
        <v>642</v>
      </c>
      <c r="I15" s="35">
        <v>676</v>
      </c>
      <c r="J15" s="57">
        <v>426</v>
      </c>
      <c r="K15" s="35">
        <v>625</v>
      </c>
      <c r="L15" s="35">
        <v>622</v>
      </c>
      <c r="M15" s="35">
        <v>448</v>
      </c>
      <c r="N15" s="35">
        <v>527</v>
      </c>
      <c r="O15" s="35">
        <v>266</v>
      </c>
      <c r="P15" s="15">
        <f t="shared" si="2"/>
        <v>6843</v>
      </c>
      <c r="Q15" s="3"/>
    </row>
    <row r="16" spans="2:18" s="1" customFormat="1" ht="19.5" customHeight="1" x14ac:dyDescent="0.25">
      <c r="B16" s="16"/>
      <c r="C16" s="14" t="s">
        <v>50</v>
      </c>
      <c r="D16" s="35">
        <v>443</v>
      </c>
      <c r="E16" s="35">
        <v>915</v>
      </c>
      <c r="F16" s="35">
        <v>714</v>
      </c>
      <c r="G16" s="35">
        <v>666</v>
      </c>
      <c r="H16" s="35">
        <v>887</v>
      </c>
      <c r="I16" s="35">
        <v>1007</v>
      </c>
      <c r="J16" s="57">
        <v>1065</v>
      </c>
      <c r="K16" s="35">
        <v>1161</v>
      </c>
      <c r="L16" s="35">
        <v>849</v>
      </c>
      <c r="M16" s="35">
        <v>1165</v>
      </c>
      <c r="N16" s="35">
        <v>881</v>
      </c>
      <c r="O16" s="35">
        <v>379</v>
      </c>
      <c r="P16" s="15">
        <f t="shared" si="2"/>
        <v>10132</v>
      </c>
      <c r="Q16" s="3"/>
    </row>
    <row r="17" spans="2:21" s="1" customFormat="1" ht="19.5" customHeight="1" x14ac:dyDescent="0.25">
      <c r="B17" s="13" t="s">
        <v>51</v>
      </c>
      <c r="C17" s="14"/>
      <c r="D17" s="21">
        <f>+D18+D19</f>
        <v>445</v>
      </c>
      <c r="E17" s="21">
        <f t="shared" ref="E17:O17" si="4">+E18+E19</f>
        <v>530</v>
      </c>
      <c r="F17" s="21">
        <f t="shared" si="4"/>
        <v>565</v>
      </c>
      <c r="G17" s="21">
        <f t="shared" si="4"/>
        <v>416</v>
      </c>
      <c r="H17" s="21">
        <f t="shared" si="4"/>
        <v>698</v>
      </c>
      <c r="I17" s="21">
        <f t="shared" si="4"/>
        <v>882</v>
      </c>
      <c r="J17" s="60">
        <f t="shared" si="4"/>
        <v>822</v>
      </c>
      <c r="K17" s="21">
        <f t="shared" si="4"/>
        <v>1099</v>
      </c>
      <c r="L17" s="21">
        <f t="shared" si="4"/>
        <v>638</v>
      </c>
      <c r="M17" s="21">
        <f t="shared" si="4"/>
        <v>867</v>
      </c>
      <c r="N17" s="21">
        <f t="shared" si="4"/>
        <v>713</v>
      </c>
      <c r="O17" s="21">
        <f t="shared" si="4"/>
        <v>688</v>
      </c>
      <c r="P17" s="21">
        <f t="shared" si="2"/>
        <v>8363</v>
      </c>
      <c r="Q17" s="3"/>
    </row>
    <row r="18" spans="2:21" s="1" customFormat="1" ht="19.5" customHeight="1" x14ac:dyDescent="0.25">
      <c r="B18" s="53"/>
      <c r="C18" s="54" t="s">
        <v>63</v>
      </c>
      <c r="D18" s="51">
        <v>147</v>
      </c>
      <c r="E18" s="51">
        <v>310</v>
      </c>
      <c r="F18" s="51">
        <v>192</v>
      </c>
      <c r="G18" s="51">
        <v>204</v>
      </c>
      <c r="H18" s="51">
        <v>189</v>
      </c>
      <c r="I18" s="51">
        <v>339</v>
      </c>
      <c r="J18" s="74">
        <v>414</v>
      </c>
      <c r="K18" s="51">
        <v>296</v>
      </c>
      <c r="L18" s="51">
        <v>196</v>
      </c>
      <c r="M18" s="51">
        <v>251</v>
      </c>
      <c r="N18" s="51">
        <v>235</v>
      </c>
      <c r="O18" s="51">
        <v>133</v>
      </c>
      <c r="P18" s="15">
        <f t="shared" si="2"/>
        <v>2906</v>
      </c>
      <c r="Q18" s="36"/>
      <c r="R18" s="76"/>
      <c r="S18" s="76"/>
      <c r="T18" s="76"/>
      <c r="U18" s="76"/>
    </row>
    <row r="19" spans="2:21" s="1" customFormat="1" ht="19.5" customHeight="1" x14ac:dyDescent="0.25">
      <c r="B19" s="10"/>
      <c r="C19" s="11" t="s">
        <v>64</v>
      </c>
      <c r="D19" s="49">
        <v>298</v>
      </c>
      <c r="E19" s="49">
        <v>220</v>
      </c>
      <c r="F19" s="49">
        <v>373</v>
      </c>
      <c r="G19" s="49">
        <v>212</v>
      </c>
      <c r="H19" s="49">
        <v>509</v>
      </c>
      <c r="I19" s="49">
        <v>543</v>
      </c>
      <c r="J19" s="75">
        <v>408</v>
      </c>
      <c r="K19" s="49">
        <v>803</v>
      </c>
      <c r="L19" s="49">
        <v>442</v>
      </c>
      <c r="M19" s="49">
        <v>616</v>
      </c>
      <c r="N19" s="49">
        <v>478</v>
      </c>
      <c r="O19" s="49">
        <v>555</v>
      </c>
      <c r="P19" s="34">
        <f t="shared" si="2"/>
        <v>5457</v>
      </c>
      <c r="Q19" s="36"/>
      <c r="R19" s="76"/>
      <c r="S19" s="76"/>
      <c r="T19" s="76"/>
      <c r="U19" s="76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20"/>
  <sheetViews>
    <sheetView tabSelected="1" workbookViewId="0">
      <selection activeCell="I8" sqref="I8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3" spans="2:18" ht="23.25" x14ac:dyDescent="0.25">
      <c r="B3" s="110" t="s">
        <v>23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ht="18.75" x14ac:dyDescent="0.25">
      <c r="B4" s="1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2:18" ht="21" x14ac:dyDescent="0.25">
      <c r="B6" s="6"/>
      <c r="C6" s="7" t="s">
        <v>40</v>
      </c>
      <c r="D6" s="67">
        <v>2012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  <c r="Q6" s="23"/>
      <c r="R6" s="58"/>
    </row>
    <row r="7" spans="2:18" ht="19.5" customHeight="1" x14ac:dyDescent="0.25">
      <c r="B7" s="12"/>
      <c r="C7" s="11"/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6" t="s">
        <v>7</v>
      </c>
      <c r="K7" s="56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5" t="s">
        <v>53</v>
      </c>
      <c r="Q7" s="2"/>
    </row>
    <row r="8" spans="2:18" s="1" customFormat="1" ht="19.5" customHeight="1" x14ac:dyDescent="0.25">
      <c r="B8" s="9" t="s">
        <v>65</v>
      </c>
      <c r="C8" s="8"/>
      <c r="D8" s="20">
        <f>+D9+D12+D18</f>
        <v>210604</v>
      </c>
      <c r="E8" s="20">
        <f t="shared" ref="E8:O8" si="0">+E9+E12+E18</f>
        <v>219068</v>
      </c>
      <c r="F8" s="20">
        <f t="shared" si="0"/>
        <v>313178</v>
      </c>
      <c r="G8" s="20">
        <f t="shared" si="0"/>
        <v>266275</v>
      </c>
      <c r="H8" s="20">
        <f t="shared" si="0"/>
        <v>286215</v>
      </c>
      <c r="I8" s="20">
        <f t="shared" si="0"/>
        <v>277722</v>
      </c>
      <c r="J8" s="59">
        <f t="shared" si="0"/>
        <v>301142</v>
      </c>
      <c r="K8" s="59">
        <f t="shared" si="0"/>
        <v>333316</v>
      </c>
      <c r="L8" s="20">
        <f t="shared" si="0"/>
        <v>289693</v>
      </c>
      <c r="M8" s="20">
        <f t="shared" si="0"/>
        <v>323940</v>
      </c>
      <c r="N8" s="20">
        <f t="shared" si="0"/>
        <v>314727</v>
      </c>
      <c r="O8" s="20">
        <f t="shared" si="0"/>
        <v>268504</v>
      </c>
      <c r="P8" s="20">
        <f>SUM(D8:O8)</f>
        <v>3404384</v>
      </c>
      <c r="Q8" s="3"/>
    </row>
    <row r="9" spans="2:18" s="1" customFormat="1" ht="19.5" customHeight="1" x14ac:dyDescent="0.25">
      <c r="B9" s="13" t="s">
        <v>42</v>
      </c>
      <c r="C9" s="14"/>
      <c r="D9" s="21">
        <f>+D10+D11</f>
        <v>205995</v>
      </c>
      <c r="E9" s="21">
        <f t="shared" ref="E9:O9" si="1">+E10+E11</f>
        <v>204486</v>
      </c>
      <c r="F9" s="21">
        <f t="shared" si="1"/>
        <v>294811</v>
      </c>
      <c r="G9" s="21">
        <f t="shared" si="1"/>
        <v>252594</v>
      </c>
      <c r="H9" s="21">
        <f t="shared" si="1"/>
        <v>270885</v>
      </c>
      <c r="I9" s="21">
        <f t="shared" si="1"/>
        <v>265547</v>
      </c>
      <c r="J9" s="60">
        <f t="shared" si="1"/>
        <v>285527</v>
      </c>
      <c r="K9" s="60">
        <f t="shared" si="1"/>
        <v>316854</v>
      </c>
      <c r="L9" s="21">
        <f t="shared" si="1"/>
        <v>275484</v>
      </c>
      <c r="M9" s="21">
        <f t="shared" si="1"/>
        <v>306760</v>
      </c>
      <c r="N9" s="21">
        <f t="shared" si="1"/>
        <v>298438</v>
      </c>
      <c r="O9" s="21">
        <f t="shared" si="1"/>
        <v>256965</v>
      </c>
      <c r="P9" s="21">
        <f>SUM(D9:O9)</f>
        <v>3234346</v>
      </c>
      <c r="Q9" s="3"/>
    </row>
    <row r="10" spans="2:18" s="1" customFormat="1" ht="19.5" customHeight="1" x14ac:dyDescent="0.25">
      <c r="B10" s="16"/>
      <c r="C10" s="14" t="s">
        <v>43</v>
      </c>
      <c r="D10" s="15">
        <v>177408</v>
      </c>
      <c r="E10" s="15">
        <v>172863</v>
      </c>
      <c r="F10" s="15">
        <v>253426</v>
      </c>
      <c r="G10" s="15">
        <v>218069</v>
      </c>
      <c r="H10" s="15">
        <v>229235</v>
      </c>
      <c r="I10" s="15">
        <v>225172</v>
      </c>
      <c r="J10" s="61">
        <v>242272</v>
      </c>
      <c r="K10" s="61">
        <v>269847</v>
      </c>
      <c r="L10" s="15">
        <v>234803</v>
      </c>
      <c r="M10" s="15">
        <v>263518</v>
      </c>
      <c r="N10" s="15">
        <v>257475</v>
      </c>
      <c r="O10" s="15">
        <v>220778</v>
      </c>
      <c r="P10" s="15">
        <f>SUM(D10:O10)</f>
        <v>2764866</v>
      </c>
      <c r="Q10" s="3"/>
    </row>
    <row r="11" spans="2:18" s="1" customFormat="1" ht="19.5" customHeight="1" x14ac:dyDescent="0.25">
      <c r="B11" s="16"/>
      <c r="C11" s="14" t="s">
        <v>44</v>
      </c>
      <c r="D11" s="15">
        <v>28587</v>
      </c>
      <c r="E11" s="15">
        <v>31623</v>
      </c>
      <c r="F11" s="15">
        <v>41385</v>
      </c>
      <c r="G11" s="15">
        <v>34525</v>
      </c>
      <c r="H11" s="15">
        <v>41650</v>
      </c>
      <c r="I11" s="15">
        <v>40375</v>
      </c>
      <c r="J11" s="61">
        <v>43255</v>
      </c>
      <c r="K11" s="61">
        <v>47007</v>
      </c>
      <c r="L11" s="15">
        <v>40681</v>
      </c>
      <c r="M11" s="15">
        <v>43242</v>
      </c>
      <c r="N11" s="15">
        <v>40963</v>
      </c>
      <c r="O11" s="15">
        <v>36187</v>
      </c>
      <c r="P11" s="15">
        <f t="shared" ref="P11:P20" si="2">SUM(D11:O11)</f>
        <v>469480</v>
      </c>
      <c r="Q11" s="3"/>
    </row>
    <row r="12" spans="2:18" s="1" customFormat="1" ht="19.5" customHeight="1" x14ac:dyDescent="0.25">
      <c r="B12" s="13" t="s">
        <v>45</v>
      </c>
      <c r="C12" s="14"/>
      <c r="D12" s="21">
        <f>SUM(D13:D17)</f>
        <v>3535</v>
      </c>
      <c r="E12" s="21">
        <f t="shared" ref="E12:O12" si="3">SUM(E13:E17)</f>
        <v>12209</v>
      </c>
      <c r="F12" s="21">
        <f t="shared" si="3"/>
        <v>15528</v>
      </c>
      <c r="G12" s="21">
        <f t="shared" si="3"/>
        <v>11128</v>
      </c>
      <c r="H12" s="21">
        <f t="shared" si="3"/>
        <v>11689</v>
      </c>
      <c r="I12" s="21">
        <f t="shared" si="3"/>
        <v>8818</v>
      </c>
      <c r="J12" s="60">
        <f t="shared" si="3"/>
        <v>12460</v>
      </c>
      <c r="K12" s="60">
        <f t="shared" si="3"/>
        <v>12896</v>
      </c>
      <c r="L12" s="21">
        <f t="shared" si="3"/>
        <v>11053</v>
      </c>
      <c r="M12" s="21">
        <f t="shared" si="3"/>
        <v>13111</v>
      </c>
      <c r="N12" s="21">
        <f t="shared" si="3"/>
        <v>12070</v>
      </c>
      <c r="O12" s="21">
        <f t="shared" si="3"/>
        <v>8906</v>
      </c>
      <c r="P12" s="21">
        <f t="shared" si="2"/>
        <v>133403</v>
      </c>
      <c r="Q12" s="3"/>
    </row>
    <row r="13" spans="2:18" s="1" customFormat="1" ht="19.5" customHeight="1" x14ac:dyDescent="0.25">
      <c r="B13" s="16"/>
      <c r="C13" s="14" t="s">
        <v>46</v>
      </c>
      <c r="D13" s="35">
        <v>104</v>
      </c>
      <c r="E13" s="35">
        <v>66</v>
      </c>
      <c r="F13" s="35">
        <v>526</v>
      </c>
      <c r="G13" s="35">
        <v>238</v>
      </c>
      <c r="H13" s="35">
        <v>109</v>
      </c>
      <c r="I13" s="35">
        <v>88</v>
      </c>
      <c r="J13" s="57">
        <v>290</v>
      </c>
      <c r="K13" s="57">
        <v>124</v>
      </c>
      <c r="L13" s="35">
        <v>177</v>
      </c>
      <c r="M13" s="35">
        <v>259</v>
      </c>
      <c r="N13" s="35">
        <v>217</v>
      </c>
      <c r="O13" s="35">
        <v>252</v>
      </c>
      <c r="P13" s="15">
        <f t="shared" si="2"/>
        <v>2450</v>
      </c>
      <c r="Q13" s="3"/>
    </row>
    <row r="14" spans="2:18" s="1" customFormat="1" ht="19.5" customHeight="1" x14ac:dyDescent="0.25">
      <c r="B14" s="16"/>
      <c r="C14" s="14" t="s">
        <v>55</v>
      </c>
      <c r="D14" s="35">
        <v>567</v>
      </c>
      <c r="E14" s="35">
        <v>2048</v>
      </c>
      <c r="F14" s="35">
        <v>2856</v>
      </c>
      <c r="G14" s="35">
        <v>1765</v>
      </c>
      <c r="H14" s="35">
        <v>1848</v>
      </c>
      <c r="I14" s="35">
        <v>1776</v>
      </c>
      <c r="J14" s="57">
        <v>2565</v>
      </c>
      <c r="K14" s="57">
        <v>2516</v>
      </c>
      <c r="L14" s="35">
        <v>2447</v>
      </c>
      <c r="M14" s="35">
        <v>2544</v>
      </c>
      <c r="N14" s="35">
        <v>2060</v>
      </c>
      <c r="O14" s="35">
        <v>1505</v>
      </c>
      <c r="P14" s="15">
        <f t="shared" si="2"/>
        <v>24497</v>
      </c>
      <c r="Q14" s="3"/>
    </row>
    <row r="15" spans="2:18" s="1" customFormat="1" ht="19.5" customHeight="1" x14ac:dyDescent="0.25">
      <c r="B15" s="16"/>
      <c r="C15" s="14" t="s">
        <v>48</v>
      </c>
      <c r="D15" s="35">
        <v>266</v>
      </c>
      <c r="E15" s="35">
        <v>631</v>
      </c>
      <c r="F15" s="35">
        <v>893</v>
      </c>
      <c r="G15" s="35">
        <v>794</v>
      </c>
      <c r="H15" s="35">
        <v>823</v>
      </c>
      <c r="I15" s="35">
        <v>506</v>
      </c>
      <c r="J15" s="57">
        <v>778</v>
      </c>
      <c r="K15" s="57">
        <v>745</v>
      </c>
      <c r="L15" s="35">
        <v>555</v>
      </c>
      <c r="M15" s="35">
        <v>760</v>
      </c>
      <c r="N15" s="35">
        <v>1073</v>
      </c>
      <c r="O15" s="35">
        <v>624</v>
      </c>
      <c r="P15" s="15">
        <f t="shared" si="2"/>
        <v>8448</v>
      </c>
      <c r="Q15" s="3"/>
    </row>
    <row r="16" spans="2:18" s="1" customFormat="1" ht="19.5" customHeight="1" x14ac:dyDescent="0.25">
      <c r="B16" s="16"/>
      <c r="C16" s="14" t="s">
        <v>49</v>
      </c>
      <c r="D16" s="35">
        <v>992</v>
      </c>
      <c r="E16" s="35">
        <v>5005</v>
      </c>
      <c r="F16" s="35">
        <v>6140</v>
      </c>
      <c r="G16" s="35">
        <v>4534</v>
      </c>
      <c r="H16" s="35">
        <v>4688</v>
      </c>
      <c r="I16" s="35">
        <v>3092</v>
      </c>
      <c r="J16" s="57">
        <v>4770</v>
      </c>
      <c r="K16" s="57">
        <v>5292</v>
      </c>
      <c r="L16" s="35">
        <v>4135</v>
      </c>
      <c r="M16" s="35">
        <v>5093</v>
      </c>
      <c r="N16" s="35">
        <v>4023</v>
      </c>
      <c r="O16" s="35">
        <v>3390</v>
      </c>
      <c r="P16" s="15">
        <f t="shared" si="2"/>
        <v>51154</v>
      </c>
      <c r="Q16" s="3"/>
    </row>
    <row r="17" spans="2:17" s="1" customFormat="1" ht="19.5" customHeight="1" x14ac:dyDescent="0.25">
      <c r="B17" s="16"/>
      <c r="C17" s="14" t="s">
        <v>50</v>
      </c>
      <c r="D17" s="35">
        <v>1606</v>
      </c>
      <c r="E17" s="35">
        <v>4459</v>
      </c>
      <c r="F17" s="35">
        <v>5113</v>
      </c>
      <c r="G17" s="35">
        <v>3797</v>
      </c>
      <c r="H17" s="35">
        <v>4221</v>
      </c>
      <c r="I17" s="35">
        <v>3356</v>
      </c>
      <c r="J17" s="57">
        <v>4057</v>
      </c>
      <c r="K17" s="57">
        <v>4219</v>
      </c>
      <c r="L17" s="35">
        <v>3739</v>
      </c>
      <c r="M17" s="35">
        <v>4455</v>
      </c>
      <c r="N17" s="35">
        <v>4697</v>
      </c>
      <c r="O17" s="35">
        <v>3135</v>
      </c>
      <c r="P17" s="15">
        <f t="shared" si="2"/>
        <v>46854</v>
      </c>
      <c r="Q17" s="3"/>
    </row>
    <row r="18" spans="2:17" s="1" customFormat="1" ht="19.5" customHeight="1" x14ac:dyDescent="0.25">
      <c r="B18" s="13" t="s">
        <v>51</v>
      </c>
      <c r="C18" s="14"/>
      <c r="D18" s="21">
        <f>+D19+D20</f>
        <v>1074</v>
      </c>
      <c r="E18" s="21">
        <f t="shared" ref="E18:O18" si="4">+E19+E20</f>
        <v>2373</v>
      </c>
      <c r="F18" s="21">
        <f t="shared" si="4"/>
        <v>2839</v>
      </c>
      <c r="G18" s="21">
        <f t="shared" si="4"/>
        <v>2553</v>
      </c>
      <c r="H18" s="21">
        <f t="shared" si="4"/>
        <v>3641</v>
      </c>
      <c r="I18" s="21">
        <f t="shared" si="4"/>
        <v>3357</v>
      </c>
      <c r="J18" s="60">
        <f t="shared" si="4"/>
        <v>3155</v>
      </c>
      <c r="K18" s="60">
        <f t="shared" si="4"/>
        <v>3566</v>
      </c>
      <c r="L18" s="21">
        <f t="shared" si="4"/>
        <v>3156</v>
      </c>
      <c r="M18" s="21">
        <f t="shared" si="4"/>
        <v>4069</v>
      </c>
      <c r="N18" s="21">
        <f t="shared" si="4"/>
        <v>4219</v>
      </c>
      <c r="O18" s="21">
        <f t="shared" si="4"/>
        <v>2633</v>
      </c>
      <c r="P18" s="21">
        <f t="shared" si="2"/>
        <v>36635</v>
      </c>
      <c r="Q18" s="3"/>
    </row>
    <row r="19" spans="2:17" s="1" customFormat="1" ht="19.5" customHeight="1" x14ac:dyDescent="0.25">
      <c r="B19" s="53"/>
      <c r="C19" s="54" t="s">
        <v>63</v>
      </c>
      <c r="D19" s="51">
        <v>95</v>
      </c>
      <c r="E19" s="51">
        <v>480</v>
      </c>
      <c r="F19" s="51">
        <v>523</v>
      </c>
      <c r="G19" s="51">
        <v>465</v>
      </c>
      <c r="H19" s="51">
        <v>558</v>
      </c>
      <c r="I19" s="51">
        <v>586</v>
      </c>
      <c r="J19" s="74">
        <v>565</v>
      </c>
      <c r="K19" s="74">
        <v>520</v>
      </c>
      <c r="L19" s="51">
        <v>428</v>
      </c>
      <c r="M19" s="51">
        <v>483</v>
      </c>
      <c r="N19" s="51">
        <v>289</v>
      </c>
      <c r="O19" s="51">
        <v>234</v>
      </c>
      <c r="P19" s="15">
        <f t="shared" si="2"/>
        <v>5226</v>
      </c>
      <c r="Q19" s="36"/>
    </row>
    <row r="20" spans="2:17" s="1" customFormat="1" ht="19.5" customHeight="1" x14ac:dyDescent="0.25">
      <c r="B20" s="10"/>
      <c r="C20" s="11" t="s">
        <v>64</v>
      </c>
      <c r="D20" s="49">
        <v>979</v>
      </c>
      <c r="E20" s="49">
        <v>1893</v>
      </c>
      <c r="F20" s="49">
        <v>2316</v>
      </c>
      <c r="G20" s="49">
        <v>2088</v>
      </c>
      <c r="H20" s="49">
        <v>3083</v>
      </c>
      <c r="I20" s="49">
        <v>2771</v>
      </c>
      <c r="J20" s="75">
        <v>2590</v>
      </c>
      <c r="K20" s="75">
        <v>3046</v>
      </c>
      <c r="L20" s="49">
        <v>2728</v>
      </c>
      <c r="M20" s="49">
        <v>3586</v>
      </c>
      <c r="N20" s="49">
        <v>3930</v>
      </c>
      <c r="O20" s="49">
        <v>2399</v>
      </c>
      <c r="P20" s="34">
        <f t="shared" si="2"/>
        <v>31409</v>
      </c>
      <c r="Q20" s="36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30"/>
  <sheetViews>
    <sheetView topLeftCell="A4" workbookViewId="0">
      <selection activeCell="F36" sqref="F36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10" t="s">
        <v>71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x14ac:dyDescent="0.25">
      <c r="P4" s="1" t="s">
        <v>40</v>
      </c>
    </row>
    <row r="5" spans="2:18" ht="21" x14ac:dyDescent="0.25">
      <c r="B5" s="6"/>
      <c r="C5" s="7" t="s">
        <v>40</v>
      </c>
      <c r="D5" s="67">
        <v>2012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9"/>
      <c r="Q5" s="23"/>
      <c r="R5" s="58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6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53</v>
      </c>
      <c r="Q6" s="2"/>
    </row>
    <row r="7" spans="2:18" s="1" customFormat="1" ht="19.5" customHeight="1" x14ac:dyDescent="0.25">
      <c r="B7" s="9" t="s">
        <v>41</v>
      </c>
      <c r="C7" s="8"/>
      <c r="D7" s="20">
        <f>+D8+D11+D12</f>
        <v>1406</v>
      </c>
      <c r="E7" s="20">
        <f t="shared" ref="E7:O7" si="0">+E8+E11+E12</f>
        <v>3302</v>
      </c>
      <c r="F7" s="20">
        <f t="shared" si="0"/>
        <v>2778</v>
      </c>
      <c r="G7" s="20">
        <f t="shared" si="0"/>
        <v>1437</v>
      </c>
      <c r="H7" s="20">
        <f t="shared" si="0"/>
        <v>2680</v>
      </c>
      <c r="I7" s="20">
        <f t="shared" si="0"/>
        <v>2714</v>
      </c>
      <c r="J7" s="20">
        <f t="shared" si="0"/>
        <v>2418</v>
      </c>
      <c r="K7" s="20">
        <f t="shared" si="0"/>
        <v>3339</v>
      </c>
      <c r="L7" s="20">
        <f t="shared" si="0"/>
        <v>2418</v>
      </c>
      <c r="M7" s="20">
        <f t="shared" si="0"/>
        <v>2682</v>
      </c>
      <c r="N7" s="20">
        <f t="shared" si="0"/>
        <v>1787</v>
      </c>
      <c r="O7" s="20">
        <f t="shared" si="0"/>
        <v>1057</v>
      </c>
      <c r="P7" s="20">
        <f t="shared" ref="P7:P12" si="1">SUM(D7:O7)</f>
        <v>28018</v>
      </c>
      <c r="Q7" s="3"/>
    </row>
    <row r="8" spans="2:18" s="1" customFormat="1" ht="19.5" customHeight="1" x14ac:dyDescent="0.25">
      <c r="B8" s="13" t="s">
        <v>42</v>
      </c>
      <c r="C8" s="14"/>
      <c r="D8" s="21">
        <f>+D9+D10</f>
        <v>1200</v>
      </c>
      <c r="E8" s="21">
        <f t="shared" ref="E8:O8" si="2">+E9+E10</f>
        <v>2352</v>
      </c>
      <c r="F8" s="21">
        <f t="shared" si="2"/>
        <v>1968</v>
      </c>
      <c r="G8" s="21">
        <f t="shared" si="2"/>
        <v>768</v>
      </c>
      <c r="H8" s="21">
        <f t="shared" si="2"/>
        <v>1920</v>
      </c>
      <c r="I8" s="21">
        <f t="shared" si="2"/>
        <v>1968</v>
      </c>
      <c r="J8" s="21">
        <f t="shared" si="2"/>
        <v>1632</v>
      </c>
      <c r="K8" s="21">
        <f t="shared" si="2"/>
        <v>2544</v>
      </c>
      <c r="L8" s="21">
        <f t="shared" si="2"/>
        <v>1872</v>
      </c>
      <c r="M8" s="21">
        <f t="shared" si="2"/>
        <v>1920</v>
      </c>
      <c r="N8" s="21">
        <f t="shared" si="2"/>
        <v>1200</v>
      </c>
      <c r="O8" s="21">
        <f t="shared" si="2"/>
        <v>624</v>
      </c>
      <c r="P8" s="21">
        <f t="shared" si="1"/>
        <v>19968</v>
      </c>
      <c r="Q8" s="3"/>
    </row>
    <row r="9" spans="2:18" s="1" customFormat="1" ht="19.5" customHeight="1" x14ac:dyDescent="0.25">
      <c r="B9" s="16"/>
      <c r="C9" s="14" t="s">
        <v>43</v>
      </c>
      <c r="D9" s="15">
        <v>0</v>
      </c>
      <c r="E9" s="15">
        <v>0</v>
      </c>
      <c r="F9" s="15">
        <v>96</v>
      </c>
      <c r="G9" s="15">
        <v>0</v>
      </c>
      <c r="H9" s="15">
        <v>0</v>
      </c>
      <c r="I9" s="15">
        <v>48</v>
      </c>
      <c r="J9" s="15">
        <v>0</v>
      </c>
      <c r="K9" s="15">
        <v>432</v>
      </c>
      <c r="L9" s="15">
        <v>528</v>
      </c>
      <c r="M9" s="15">
        <v>528</v>
      </c>
      <c r="N9" s="15">
        <v>0</v>
      </c>
      <c r="O9" s="15">
        <v>432</v>
      </c>
      <c r="P9" s="15">
        <f t="shared" si="1"/>
        <v>2064</v>
      </c>
      <c r="Q9" s="3"/>
    </row>
    <row r="10" spans="2:18" s="1" customFormat="1" ht="19.5" customHeight="1" x14ac:dyDescent="0.25">
      <c r="B10" s="16"/>
      <c r="C10" s="14" t="s">
        <v>44</v>
      </c>
      <c r="D10" s="15">
        <v>1200</v>
      </c>
      <c r="E10" s="15">
        <v>2352</v>
      </c>
      <c r="F10" s="15">
        <v>1872</v>
      </c>
      <c r="G10" s="15">
        <v>768</v>
      </c>
      <c r="H10" s="15">
        <v>1920</v>
      </c>
      <c r="I10" s="15">
        <v>1920</v>
      </c>
      <c r="J10" s="15">
        <v>1632</v>
      </c>
      <c r="K10" s="15">
        <v>2112</v>
      </c>
      <c r="L10" s="15">
        <v>1344</v>
      </c>
      <c r="M10" s="15">
        <v>1392</v>
      </c>
      <c r="N10" s="15">
        <v>1200</v>
      </c>
      <c r="O10" s="15">
        <v>192</v>
      </c>
      <c r="P10" s="15">
        <f t="shared" si="1"/>
        <v>17904</v>
      </c>
      <c r="Q10" s="3"/>
    </row>
    <row r="11" spans="2:18" s="1" customFormat="1" ht="19.5" customHeight="1" x14ac:dyDescent="0.25">
      <c r="B11" s="13" t="s">
        <v>45</v>
      </c>
      <c r="C11" s="14"/>
      <c r="D11" s="21">
        <v>104</v>
      </c>
      <c r="E11" s="21">
        <v>562</v>
      </c>
      <c r="F11" s="21">
        <v>306</v>
      </c>
      <c r="G11" s="21">
        <v>311</v>
      </c>
      <c r="H11" s="21">
        <v>325</v>
      </c>
      <c r="I11" s="21">
        <v>337</v>
      </c>
      <c r="J11" s="21">
        <v>178</v>
      </c>
      <c r="K11" s="21">
        <v>391</v>
      </c>
      <c r="L11" s="21">
        <v>246</v>
      </c>
      <c r="M11" s="21">
        <v>260</v>
      </c>
      <c r="N11" s="21">
        <v>174</v>
      </c>
      <c r="O11" s="21">
        <v>79</v>
      </c>
      <c r="P11" s="21">
        <f t="shared" si="1"/>
        <v>3273</v>
      </c>
      <c r="Q11" s="3"/>
    </row>
    <row r="12" spans="2:18" s="1" customFormat="1" ht="19.5" customHeight="1" x14ac:dyDescent="0.25">
      <c r="B12" s="121" t="s">
        <v>51</v>
      </c>
      <c r="C12" s="33"/>
      <c r="D12" s="52">
        <v>102</v>
      </c>
      <c r="E12" s="52">
        <v>388</v>
      </c>
      <c r="F12" s="52">
        <v>504</v>
      </c>
      <c r="G12" s="52">
        <v>358</v>
      </c>
      <c r="H12" s="52">
        <v>435</v>
      </c>
      <c r="I12" s="52">
        <v>409</v>
      </c>
      <c r="J12" s="52">
        <v>608</v>
      </c>
      <c r="K12" s="52">
        <v>404</v>
      </c>
      <c r="L12" s="52">
        <v>300</v>
      </c>
      <c r="M12" s="52">
        <v>502</v>
      </c>
      <c r="N12" s="52">
        <v>413</v>
      </c>
      <c r="O12" s="52">
        <v>354</v>
      </c>
      <c r="P12" s="52">
        <f t="shared" si="1"/>
        <v>4777</v>
      </c>
      <c r="Q12" s="3"/>
    </row>
    <row r="16" spans="2:18" ht="23.25" x14ac:dyDescent="0.25">
      <c r="B16" s="110" t="s">
        <v>72</v>
      </c>
    </row>
    <row r="18" spans="2:17" x14ac:dyDescent="0.25">
      <c r="P18" s="1" t="s">
        <v>73</v>
      </c>
    </row>
    <row r="19" spans="2:17" ht="21" x14ac:dyDescent="0.25">
      <c r="B19" s="6"/>
      <c r="C19" s="7" t="s">
        <v>40</v>
      </c>
      <c r="D19" s="67">
        <v>2012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9"/>
    </row>
    <row r="20" spans="2:17" ht="18.75" customHeight="1" x14ac:dyDescent="0.25">
      <c r="B20" s="12"/>
      <c r="C20" s="11"/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  <c r="J20" s="56" t="s">
        <v>7</v>
      </c>
      <c r="K20" s="4" t="s">
        <v>8</v>
      </c>
      <c r="L20" s="4" t="s">
        <v>9</v>
      </c>
      <c r="M20" s="4" t="s">
        <v>10</v>
      </c>
      <c r="N20" s="4" t="s">
        <v>11</v>
      </c>
      <c r="O20" s="4" t="s">
        <v>12</v>
      </c>
      <c r="P20" s="5" t="s">
        <v>53</v>
      </c>
    </row>
    <row r="21" spans="2:17" ht="21.75" customHeight="1" x14ac:dyDescent="0.25">
      <c r="B21" s="122" t="s">
        <v>41</v>
      </c>
      <c r="C21" s="27"/>
      <c r="D21" s="123">
        <v>726220.01366666681</v>
      </c>
      <c r="E21" s="123">
        <v>907696.81366666674</v>
      </c>
      <c r="F21" s="123">
        <v>1027832.8136666667</v>
      </c>
      <c r="G21" s="123">
        <v>1058764.1356666666</v>
      </c>
      <c r="H21" s="123">
        <v>977749.81366666674</v>
      </c>
      <c r="I21" s="123">
        <v>1002511.8136666667</v>
      </c>
      <c r="J21" s="123">
        <v>936398.81366666674</v>
      </c>
      <c r="K21" s="123">
        <v>1155277.8136666666</v>
      </c>
      <c r="L21" s="123">
        <v>910376.36966666672</v>
      </c>
      <c r="M21" s="123">
        <v>1115205.4356666666</v>
      </c>
      <c r="N21" s="123">
        <v>1009010.8136666667</v>
      </c>
      <c r="O21" s="123">
        <v>889542.34966666659</v>
      </c>
      <c r="P21" s="123">
        <f>SUM(D21:O21)</f>
        <v>11716587</v>
      </c>
    </row>
    <row r="25" spans="2:17" ht="23.25" x14ac:dyDescent="0.25">
      <c r="B25" s="110" t="s">
        <v>74</v>
      </c>
    </row>
    <row r="27" spans="2:17" x14ac:dyDescent="0.25">
      <c r="O27" s="1" t="s">
        <v>75</v>
      </c>
    </row>
    <row r="28" spans="2:17" ht="21" x14ac:dyDescent="0.25">
      <c r="B28" s="6"/>
      <c r="C28" s="7" t="s">
        <v>40</v>
      </c>
      <c r="D28" s="67">
        <v>2012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Q28"/>
    </row>
    <row r="29" spans="2:17" x14ac:dyDescent="0.25">
      <c r="B29" s="12"/>
      <c r="C29" s="11"/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  <c r="J29" s="56" t="s">
        <v>7</v>
      </c>
      <c r="K29" s="4" t="s">
        <v>8</v>
      </c>
      <c r="L29" s="4" t="s">
        <v>9</v>
      </c>
      <c r="M29" s="4" t="s">
        <v>10</v>
      </c>
      <c r="N29" s="4" t="s">
        <v>11</v>
      </c>
      <c r="O29" s="4" t="s">
        <v>12</v>
      </c>
      <c r="Q29"/>
    </row>
    <row r="30" spans="2:17" ht="15.75" customHeight="1" x14ac:dyDescent="0.25">
      <c r="B30" s="122" t="s">
        <v>41</v>
      </c>
      <c r="C30" s="27"/>
      <c r="D30" s="123">
        <v>126684</v>
      </c>
      <c r="E30" s="123">
        <v>126763</v>
      </c>
      <c r="F30" s="123">
        <v>127338</v>
      </c>
      <c r="G30" s="123">
        <v>127358</v>
      </c>
      <c r="H30" s="123">
        <v>127139</v>
      </c>
      <c r="I30" s="123">
        <v>129091</v>
      </c>
      <c r="J30" s="123">
        <v>129604</v>
      </c>
      <c r="K30" s="123">
        <v>129829</v>
      </c>
      <c r="L30" s="123">
        <v>130117</v>
      </c>
      <c r="M30" s="123">
        <v>131673</v>
      </c>
      <c r="N30" s="123">
        <v>132269</v>
      </c>
      <c r="O30" s="123">
        <v>132096</v>
      </c>
      <c r="Q30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I. Licenciamento</vt:lpstr>
      <vt:lpstr>II. Licenciamento Motorização</vt:lpstr>
      <vt:lpstr>III. Licenciamento Combustível</vt:lpstr>
      <vt:lpstr>IV. Licenciamento Empresa</vt:lpstr>
      <vt:lpstr>V. Exportação Volume</vt:lpstr>
      <vt:lpstr>VI. Produção</vt:lpstr>
      <vt:lpstr>VII. Outras informações</vt:lpstr>
    </vt:vector>
  </TitlesOfParts>
  <Company>ANFAVEA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Eduardo Lopez</cp:lastModifiedBy>
  <cp:lastPrinted>2011-08-19T20:06:29Z</cp:lastPrinted>
  <dcterms:created xsi:type="dcterms:W3CDTF">2011-07-20T12:20:43Z</dcterms:created>
  <dcterms:modified xsi:type="dcterms:W3CDTF">2020-02-17T12:15:42Z</dcterms:modified>
</cp:coreProperties>
</file>