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stat\DESEMP13\"/>
    </mc:Choice>
  </mc:AlternateContent>
  <bookViews>
    <workbookView xWindow="0" yWindow="0" windowWidth="28800" windowHeight="12435" firstSheet="3" activeTab="6"/>
  </bookViews>
  <sheets>
    <sheet name="Índice" sheetId="5" r:id="rId1"/>
    <sheet name="I. Licenciamento" sheetId="1" r:id="rId2"/>
    <sheet name="II. Licenciamento Motorização" sheetId="2" r:id="rId3"/>
    <sheet name="III. Licenciamento Combustível" sheetId="6" r:id="rId4"/>
    <sheet name="IV. Licenciamento Empresa" sheetId="9" r:id="rId5"/>
    <sheet name="V. Exportação Volume" sheetId="4" r:id="rId6"/>
    <sheet name="VI. Produção" sheetId="3" r:id="rId7"/>
    <sheet name="VII. Outras informações" sheetId="8" r:id="rId8"/>
  </sheets>
  <calcPr calcId="152511"/>
</workbook>
</file>

<file path=xl/calcChain.xml><?xml version="1.0" encoding="utf-8"?>
<calcChain xmlns="http://schemas.openxmlformats.org/spreadsheetml/2006/main">
  <c r="F14" i="9" l="1"/>
  <c r="G14" i="9"/>
  <c r="H14" i="9"/>
  <c r="I14" i="9"/>
  <c r="J14" i="9"/>
  <c r="K14" i="9"/>
  <c r="L14" i="9"/>
  <c r="M14" i="9"/>
  <c r="N14" i="9"/>
  <c r="O14" i="9"/>
  <c r="P14" i="9"/>
  <c r="E14" i="9"/>
  <c r="E20" i="6" l="1"/>
  <c r="F20" i="6"/>
  <c r="G20" i="6"/>
  <c r="H20" i="6"/>
  <c r="I20" i="6"/>
  <c r="J20" i="6"/>
  <c r="K20" i="6"/>
  <c r="L20" i="6"/>
  <c r="M20" i="6"/>
  <c r="N20" i="6"/>
  <c r="O20" i="6"/>
  <c r="P20" i="6"/>
  <c r="E21" i="6"/>
  <c r="F21" i="6"/>
  <c r="G21" i="6"/>
  <c r="H21" i="6"/>
  <c r="I21" i="6"/>
  <c r="J21" i="6"/>
  <c r="K21" i="6"/>
  <c r="L21" i="6"/>
  <c r="M21" i="6"/>
  <c r="N21" i="6"/>
  <c r="O21" i="6"/>
  <c r="P21" i="6"/>
  <c r="E22" i="6"/>
  <c r="F22" i="6"/>
  <c r="G22" i="6"/>
  <c r="H22" i="6"/>
  <c r="I22" i="6"/>
  <c r="J22" i="6"/>
  <c r="K22" i="6"/>
  <c r="L22" i="6"/>
  <c r="M22" i="6"/>
  <c r="N22" i="6"/>
  <c r="O22" i="6"/>
  <c r="P22" i="6"/>
  <c r="E23" i="6"/>
  <c r="F23" i="6"/>
  <c r="G23" i="6"/>
  <c r="H23" i="6"/>
  <c r="I23" i="6"/>
  <c r="J23" i="6"/>
  <c r="K23" i="6"/>
  <c r="L23" i="6"/>
  <c r="M23" i="6"/>
  <c r="N23" i="6"/>
  <c r="O23" i="6"/>
  <c r="P23" i="6"/>
  <c r="D23" i="6"/>
  <c r="D22" i="6"/>
  <c r="D21" i="6"/>
  <c r="D20" i="6"/>
  <c r="Q150" i="9" l="1"/>
  <c r="Q149" i="9"/>
  <c r="Q148" i="9"/>
  <c r="Q147" i="9"/>
  <c r="Q146" i="9"/>
  <c r="Q145" i="9"/>
  <c r="Q144" i="9"/>
  <c r="Q143" i="9"/>
  <c r="P142" i="9"/>
  <c r="O142" i="9"/>
  <c r="O141" i="9" s="1"/>
  <c r="N142" i="9"/>
  <c r="N141" i="9" s="1"/>
  <c r="M142" i="9"/>
  <c r="M141" i="9" s="1"/>
  <c r="L142" i="9"/>
  <c r="L141" i="9" s="1"/>
  <c r="K142" i="9"/>
  <c r="K141" i="9" s="1"/>
  <c r="J142" i="9"/>
  <c r="J141" i="9" s="1"/>
  <c r="I142" i="9"/>
  <c r="I141" i="9" s="1"/>
  <c r="H142" i="9"/>
  <c r="H141" i="9" s="1"/>
  <c r="G142" i="9"/>
  <c r="G141" i="9" s="1"/>
  <c r="F142" i="9"/>
  <c r="F141" i="9" s="1"/>
  <c r="E142" i="9"/>
  <c r="P141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Q135" i="9"/>
  <c r="Q134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P111" i="9"/>
  <c r="P110" i="9" s="1"/>
  <c r="O111" i="9"/>
  <c r="O110" i="9" s="1"/>
  <c r="N111" i="9"/>
  <c r="N110" i="9" s="1"/>
  <c r="M111" i="9"/>
  <c r="M110" i="9" s="1"/>
  <c r="L111" i="9"/>
  <c r="L110" i="9" s="1"/>
  <c r="K111" i="9"/>
  <c r="K110" i="9" s="1"/>
  <c r="J111" i="9"/>
  <c r="J110" i="9" s="1"/>
  <c r="I111" i="9"/>
  <c r="I110" i="9" s="1"/>
  <c r="H111" i="9"/>
  <c r="H110" i="9" s="1"/>
  <c r="G111" i="9"/>
  <c r="G110" i="9" s="1"/>
  <c r="F111" i="9"/>
  <c r="F110" i="9" s="1"/>
  <c r="E111" i="9"/>
  <c r="E110" i="9" s="1"/>
  <c r="Q109" i="9"/>
  <c r="Q108" i="9"/>
  <c r="Q107" i="9"/>
  <c r="Q106" i="9"/>
  <c r="Q105" i="9"/>
  <c r="Q104" i="9"/>
  <c r="Q103" i="9"/>
  <c r="Q102" i="9"/>
  <c r="Q101" i="9"/>
  <c r="Q100" i="9"/>
  <c r="P99" i="9"/>
  <c r="O99" i="9"/>
  <c r="N99" i="9"/>
  <c r="N98" i="9" s="1"/>
  <c r="M99" i="9"/>
  <c r="M98" i="9" s="1"/>
  <c r="L99" i="9"/>
  <c r="L98" i="9" s="1"/>
  <c r="K99" i="9"/>
  <c r="K98" i="9" s="1"/>
  <c r="J99" i="9"/>
  <c r="J98" i="9" s="1"/>
  <c r="I99" i="9"/>
  <c r="I98" i="9" s="1"/>
  <c r="H99" i="9"/>
  <c r="H98" i="9" s="1"/>
  <c r="G99" i="9"/>
  <c r="G98" i="9" s="1"/>
  <c r="F99" i="9"/>
  <c r="F98" i="9" s="1"/>
  <c r="E99" i="9"/>
  <c r="E98" i="9" s="1"/>
  <c r="P98" i="9"/>
  <c r="O98" i="9"/>
  <c r="Q97" i="9"/>
  <c r="Q96" i="9"/>
  <c r="Q95" i="9"/>
  <c r="Q94" i="9"/>
  <c r="Q93" i="9"/>
  <c r="Q92" i="9"/>
  <c r="P91" i="9"/>
  <c r="O91" i="9"/>
  <c r="N91" i="9"/>
  <c r="N90" i="9" s="1"/>
  <c r="M91" i="9"/>
  <c r="M90" i="9" s="1"/>
  <c r="L91" i="9"/>
  <c r="K91" i="9"/>
  <c r="K90" i="9" s="1"/>
  <c r="J91" i="9"/>
  <c r="J90" i="9" s="1"/>
  <c r="I91" i="9"/>
  <c r="I90" i="9" s="1"/>
  <c r="H91" i="9"/>
  <c r="G91" i="9"/>
  <c r="G90" i="9" s="1"/>
  <c r="F91" i="9"/>
  <c r="F90" i="9" s="1"/>
  <c r="E91" i="9"/>
  <c r="P90" i="9"/>
  <c r="O90" i="9"/>
  <c r="L90" i="9"/>
  <c r="H90" i="9"/>
  <c r="Q89" i="9"/>
  <c r="Q88" i="9"/>
  <c r="Q87" i="9"/>
  <c r="Q86" i="9"/>
  <c r="Q85" i="9"/>
  <c r="Q84" i="9"/>
  <c r="Q83" i="9"/>
  <c r="P82" i="9"/>
  <c r="O82" i="9"/>
  <c r="O81" i="9" s="1"/>
  <c r="N82" i="9"/>
  <c r="N81" i="9" s="1"/>
  <c r="M82" i="9"/>
  <c r="M81" i="9" s="1"/>
  <c r="L82" i="9"/>
  <c r="L81" i="9" s="1"/>
  <c r="K82" i="9"/>
  <c r="K81" i="9" s="1"/>
  <c r="J82" i="9"/>
  <c r="J81" i="9" s="1"/>
  <c r="I82" i="9"/>
  <c r="I81" i="9" s="1"/>
  <c r="H82" i="9"/>
  <c r="H81" i="9" s="1"/>
  <c r="G82" i="9"/>
  <c r="G81" i="9" s="1"/>
  <c r="F82" i="9"/>
  <c r="F81" i="9" s="1"/>
  <c r="E82" i="9"/>
  <c r="P81" i="9"/>
  <c r="Q80" i="9"/>
  <c r="Q79" i="9"/>
  <c r="Q78" i="9"/>
  <c r="Q77" i="9"/>
  <c r="Q76" i="9"/>
  <c r="Q75" i="9"/>
  <c r="Q74" i="9"/>
  <c r="P73" i="9"/>
  <c r="P72" i="9" s="1"/>
  <c r="O73" i="9"/>
  <c r="O72" i="9" s="1"/>
  <c r="N73" i="9"/>
  <c r="N72" i="9" s="1"/>
  <c r="M73" i="9"/>
  <c r="M72" i="9" s="1"/>
  <c r="L73" i="9"/>
  <c r="L72" i="9" s="1"/>
  <c r="K73" i="9"/>
  <c r="K72" i="9" s="1"/>
  <c r="J73" i="9"/>
  <c r="J72" i="9" s="1"/>
  <c r="I73" i="9"/>
  <c r="I72" i="9" s="1"/>
  <c r="H73" i="9"/>
  <c r="H72" i="9" s="1"/>
  <c r="G73" i="9"/>
  <c r="G72" i="9" s="1"/>
  <c r="F73" i="9"/>
  <c r="F72" i="9" s="1"/>
  <c r="E73" i="9"/>
  <c r="E72" i="9" s="1"/>
  <c r="Q70" i="9"/>
  <c r="Q69" i="9"/>
  <c r="Q68" i="9"/>
  <c r="Q67" i="9"/>
  <c r="Q66" i="9"/>
  <c r="Q65" i="9"/>
  <c r="P64" i="9"/>
  <c r="O64" i="9"/>
  <c r="N64" i="9"/>
  <c r="M64" i="9"/>
  <c r="L64" i="9"/>
  <c r="K64" i="9"/>
  <c r="J64" i="9"/>
  <c r="I64" i="9"/>
  <c r="H64" i="9"/>
  <c r="G64" i="9"/>
  <c r="F64" i="9"/>
  <c r="E64" i="9"/>
  <c r="Q63" i="9"/>
  <c r="Q62" i="9"/>
  <c r="Q61" i="9"/>
  <c r="Q60" i="9"/>
  <c r="Q59" i="9"/>
  <c r="Q58" i="9"/>
  <c r="Q57" i="9"/>
  <c r="Q56" i="9"/>
  <c r="Q55" i="9"/>
  <c r="Q54" i="9"/>
  <c r="P53" i="9"/>
  <c r="O53" i="9"/>
  <c r="N53" i="9"/>
  <c r="M53" i="9"/>
  <c r="L53" i="9"/>
  <c r="K53" i="9"/>
  <c r="J53" i="9"/>
  <c r="I53" i="9"/>
  <c r="H53" i="9"/>
  <c r="G53" i="9"/>
  <c r="F53" i="9"/>
  <c r="E53" i="9"/>
  <c r="Q52" i="9"/>
  <c r="Q51" i="9"/>
  <c r="P50" i="9"/>
  <c r="O50" i="9"/>
  <c r="N50" i="9"/>
  <c r="M50" i="9"/>
  <c r="L50" i="9"/>
  <c r="K50" i="9"/>
  <c r="J50" i="9"/>
  <c r="I50" i="9"/>
  <c r="H50" i="9"/>
  <c r="G50" i="9"/>
  <c r="F50" i="9"/>
  <c r="E50" i="9"/>
  <c r="Q49" i="9"/>
  <c r="Q48" i="9"/>
  <c r="Q45" i="9"/>
  <c r="Q44" i="9"/>
  <c r="Q43" i="9"/>
  <c r="Q42" i="9"/>
  <c r="P41" i="9"/>
  <c r="O41" i="9"/>
  <c r="N41" i="9"/>
  <c r="M41" i="9"/>
  <c r="L41" i="9"/>
  <c r="K41" i="9"/>
  <c r="J41" i="9"/>
  <c r="I41" i="9"/>
  <c r="H41" i="9"/>
  <c r="G41" i="9"/>
  <c r="F41" i="9"/>
  <c r="E41" i="9"/>
  <c r="Q40" i="9"/>
  <c r="Q39" i="9"/>
  <c r="Q38" i="9"/>
  <c r="P37" i="9"/>
  <c r="O37" i="9"/>
  <c r="N37" i="9"/>
  <c r="M37" i="9"/>
  <c r="L37" i="9"/>
  <c r="K37" i="9"/>
  <c r="J37" i="9"/>
  <c r="I37" i="9"/>
  <c r="H37" i="9"/>
  <c r="G37" i="9"/>
  <c r="F37" i="9"/>
  <c r="E37" i="9"/>
  <c r="Q36" i="9"/>
  <c r="Q35" i="9"/>
  <c r="Q34" i="9"/>
  <c r="P33" i="9"/>
  <c r="O33" i="9"/>
  <c r="N33" i="9"/>
  <c r="M33" i="9"/>
  <c r="L33" i="9"/>
  <c r="K33" i="9"/>
  <c r="J33" i="9"/>
  <c r="I33" i="9"/>
  <c r="H33" i="9"/>
  <c r="G33" i="9"/>
  <c r="F33" i="9"/>
  <c r="E33" i="9"/>
  <c r="Q32" i="9"/>
  <c r="Q31" i="9"/>
  <c r="Q30" i="9"/>
  <c r="P29" i="9"/>
  <c r="O29" i="9"/>
  <c r="N29" i="9"/>
  <c r="M29" i="9"/>
  <c r="L29" i="9"/>
  <c r="K29" i="9"/>
  <c r="J29" i="9"/>
  <c r="I29" i="9"/>
  <c r="H29" i="9"/>
  <c r="G29" i="9"/>
  <c r="F29" i="9"/>
  <c r="E29" i="9"/>
  <c r="Q28" i="9"/>
  <c r="Q27" i="9"/>
  <c r="Q26" i="9"/>
  <c r="P25" i="9"/>
  <c r="O25" i="9"/>
  <c r="N25" i="9"/>
  <c r="M25" i="9"/>
  <c r="L25" i="9"/>
  <c r="K25" i="9"/>
  <c r="J25" i="9"/>
  <c r="I25" i="9"/>
  <c r="H25" i="9"/>
  <c r="G25" i="9"/>
  <c r="F25" i="9"/>
  <c r="E25" i="9"/>
  <c r="Q24" i="9"/>
  <c r="Q23" i="9"/>
  <c r="Q22" i="9"/>
  <c r="Q21" i="9"/>
  <c r="Q20" i="9"/>
  <c r="Q19" i="9"/>
  <c r="Q18" i="9"/>
  <c r="P17" i="9"/>
  <c r="O17" i="9"/>
  <c r="N17" i="9"/>
  <c r="M17" i="9"/>
  <c r="L17" i="9"/>
  <c r="K17" i="9"/>
  <c r="J17" i="9"/>
  <c r="I17" i="9"/>
  <c r="H17" i="9"/>
  <c r="G17" i="9"/>
  <c r="F17" i="9"/>
  <c r="E17" i="9"/>
  <c r="Q16" i="9"/>
  <c r="Q15" i="9"/>
  <c r="Q13" i="9"/>
  <c r="Q12" i="9"/>
  <c r="P11" i="9"/>
  <c r="O11" i="9"/>
  <c r="N11" i="9"/>
  <c r="M11" i="9"/>
  <c r="L11" i="9"/>
  <c r="K11" i="9"/>
  <c r="J11" i="9"/>
  <c r="I11" i="9"/>
  <c r="H11" i="9"/>
  <c r="G11" i="9"/>
  <c r="F11" i="9"/>
  <c r="E11" i="9"/>
  <c r="Q10" i="9"/>
  <c r="Q41" i="9" l="1"/>
  <c r="N47" i="9"/>
  <c r="N46" i="9" s="1"/>
  <c r="Q91" i="9"/>
  <c r="Q82" i="9"/>
  <c r="F47" i="9"/>
  <c r="F46" i="9" s="1"/>
  <c r="J47" i="9"/>
  <c r="J46" i="9" s="1"/>
  <c r="Q142" i="9"/>
  <c r="Q129" i="9"/>
  <c r="G47" i="9"/>
  <c r="G46" i="9" s="1"/>
  <c r="K47" i="9"/>
  <c r="K46" i="9" s="1"/>
  <c r="O47" i="9"/>
  <c r="O46" i="9" s="1"/>
  <c r="Q17" i="9"/>
  <c r="L9" i="9"/>
  <c r="L8" i="9" s="1"/>
  <c r="E141" i="9"/>
  <c r="Q138" i="9"/>
  <c r="Q111" i="9"/>
  <c r="P71" i="9"/>
  <c r="Q137" i="9"/>
  <c r="Q139" i="9"/>
  <c r="Q128" i="9"/>
  <c r="Q131" i="9"/>
  <c r="Q99" i="9"/>
  <c r="L125" i="9"/>
  <c r="L124" i="9" s="1"/>
  <c r="E90" i="9"/>
  <c r="Q90" i="9" s="1"/>
  <c r="I125" i="9"/>
  <c r="I124" i="9" s="1"/>
  <c r="M125" i="9"/>
  <c r="M124" i="9" s="1"/>
  <c r="H71" i="9"/>
  <c r="L71" i="9"/>
  <c r="E81" i="9"/>
  <c r="Q81" i="9" s="1"/>
  <c r="M71" i="9"/>
  <c r="Q126" i="9"/>
  <c r="Q127" i="9"/>
  <c r="Q130" i="9"/>
  <c r="Q132" i="9"/>
  <c r="Q133" i="9"/>
  <c r="I71" i="9"/>
  <c r="H125" i="9"/>
  <c r="H124" i="9" s="1"/>
  <c r="P125" i="9"/>
  <c r="P124" i="9" s="1"/>
  <c r="E125" i="9"/>
  <c r="E124" i="9" s="1"/>
  <c r="G125" i="9"/>
  <c r="G124" i="9" s="1"/>
  <c r="K125" i="9"/>
  <c r="K124" i="9" s="1"/>
  <c r="O125" i="9"/>
  <c r="O124" i="9" s="1"/>
  <c r="Q136" i="9"/>
  <c r="Q140" i="9"/>
  <c r="G71" i="9"/>
  <c r="K71" i="9"/>
  <c r="O71" i="9"/>
  <c r="Q72" i="9"/>
  <c r="Q73" i="9"/>
  <c r="F125" i="9"/>
  <c r="F124" i="9" s="1"/>
  <c r="J125" i="9"/>
  <c r="J124" i="9" s="1"/>
  <c r="N125" i="9"/>
  <c r="N124" i="9" s="1"/>
  <c r="Q64" i="9"/>
  <c r="Q53" i="9"/>
  <c r="H47" i="9"/>
  <c r="H46" i="9" s="1"/>
  <c r="L47" i="9"/>
  <c r="L46" i="9" s="1"/>
  <c r="P47" i="9"/>
  <c r="P46" i="9" s="1"/>
  <c r="I47" i="9"/>
  <c r="I46" i="9" s="1"/>
  <c r="M47" i="9"/>
  <c r="M46" i="9" s="1"/>
  <c r="Q50" i="9"/>
  <c r="Q37" i="9"/>
  <c r="Q33" i="9"/>
  <c r="F9" i="9"/>
  <c r="F8" i="9" s="1"/>
  <c r="J9" i="9"/>
  <c r="J8" i="9" s="1"/>
  <c r="N9" i="9"/>
  <c r="N8" i="9" s="1"/>
  <c r="Q29" i="9"/>
  <c r="G9" i="9"/>
  <c r="G8" i="9" s="1"/>
  <c r="K9" i="9"/>
  <c r="K8" i="9" s="1"/>
  <c r="O9" i="9"/>
  <c r="O8" i="9" s="1"/>
  <c r="Q25" i="9"/>
  <c r="H9" i="9"/>
  <c r="H8" i="9" s="1"/>
  <c r="P9" i="9"/>
  <c r="P8" i="9" s="1"/>
  <c r="I9" i="9"/>
  <c r="I8" i="9" s="1"/>
  <c r="M9" i="9"/>
  <c r="M8" i="9" s="1"/>
  <c r="Q14" i="9"/>
  <c r="Q11" i="9"/>
  <c r="E9" i="9"/>
  <c r="E8" i="9" s="1"/>
  <c r="F71" i="9"/>
  <c r="J71" i="9"/>
  <c r="Q110" i="9"/>
  <c r="Q141" i="9"/>
  <c r="N71" i="9"/>
  <c r="Q98" i="9"/>
  <c r="E47" i="9"/>
  <c r="L7" i="9" l="1"/>
  <c r="H7" i="9"/>
  <c r="J7" i="9"/>
  <c r="N7" i="9"/>
  <c r="F7" i="9"/>
  <c r="K7" i="9"/>
  <c r="Q124" i="9"/>
  <c r="E71" i="9"/>
  <c r="Q71" i="9" s="1"/>
  <c r="G7" i="9"/>
  <c r="Q125" i="9"/>
  <c r="O7" i="9"/>
  <c r="P7" i="9"/>
  <c r="M7" i="9"/>
  <c r="I7" i="9"/>
  <c r="Q8" i="9"/>
  <c r="Q9" i="9"/>
  <c r="Q47" i="9"/>
  <c r="E46" i="9"/>
  <c r="Q46" i="9" l="1"/>
  <c r="E7" i="9"/>
  <c r="Q7" i="9" s="1"/>
  <c r="E11" i="1" l="1"/>
  <c r="F11" i="1"/>
  <c r="G11" i="1"/>
  <c r="G7" i="1" s="1"/>
  <c r="H11" i="1"/>
  <c r="I11" i="1"/>
  <c r="J11" i="1"/>
  <c r="K11" i="1"/>
  <c r="L11" i="1"/>
  <c r="M11" i="1"/>
  <c r="N11" i="1"/>
  <c r="O11" i="1"/>
  <c r="D11" i="1"/>
  <c r="G8" i="1"/>
  <c r="H8" i="1"/>
  <c r="K8" i="1"/>
  <c r="L8" i="1"/>
  <c r="L7" i="1" s="1"/>
  <c r="O8" i="1"/>
  <c r="E8" i="1"/>
  <c r="I8" i="1"/>
  <c r="I7" i="1" s="1"/>
  <c r="M8" i="1"/>
  <c r="F8" i="1"/>
  <c r="J8" i="1"/>
  <c r="N8" i="1"/>
  <c r="E7" i="1" l="1"/>
  <c r="M7" i="1"/>
  <c r="H7" i="1"/>
  <c r="O7" i="1"/>
  <c r="K7" i="1"/>
  <c r="N7" i="1"/>
  <c r="J7" i="1"/>
  <c r="F7" i="1"/>
  <c r="P19" i="3"/>
  <c r="P18" i="3"/>
  <c r="P16" i="3"/>
  <c r="P15" i="3"/>
  <c r="P14" i="3"/>
  <c r="P13" i="3"/>
  <c r="P12" i="3"/>
  <c r="P10" i="3"/>
  <c r="P9" i="3"/>
  <c r="D17" i="3"/>
  <c r="P17" i="3" s="1"/>
  <c r="E11" i="3"/>
  <c r="F11" i="3"/>
  <c r="G11" i="3"/>
  <c r="H11" i="3"/>
  <c r="I11" i="3"/>
  <c r="J11" i="3"/>
  <c r="K11" i="3"/>
  <c r="L11" i="3"/>
  <c r="M11" i="3"/>
  <c r="N11" i="3"/>
  <c r="O11" i="3"/>
  <c r="D11" i="3"/>
  <c r="P11" i="3" s="1"/>
  <c r="E17" i="3"/>
  <c r="F17" i="3"/>
  <c r="G17" i="3"/>
  <c r="H17" i="3"/>
  <c r="I17" i="3"/>
  <c r="J17" i="3"/>
  <c r="K17" i="3"/>
  <c r="L17" i="3"/>
  <c r="M17" i="3"/>
  <c r="N17" i="3"/>
  <c r="O17" i="3"/>
  <c r="E17" i="4"/>
  <c r="F17" i="4"/>
  <c r="G17" i="4"/>
  <c r="H17" i="4"/>
  <c r="I17" i="4"/>
  <c r="J17" i="4"/>
  <c r="K17" i="4"/>
  <c r="L17" i="4"/>
  <c r="M17" i="4"/>
  <c r="N17" i="4"/>
  <c r="O17" i="4"/>
  <c r="D17" i="4"/>
  <c r="E11" i="4"/>
  <c r="F11" i="4"/>
  <c r="G11" i="4"/>
  <c r="H11" i="4"/>
  <c r="I11" i="4"/>
  <c r="J11" i="4"/>
  <c r="K11" i="4"/>
  <c r="L11" i="4"/>
  <c r="M11" i="4"/>
  <c r="N11" i="4"/>
  <c r="O11" i="4"/>
  <c r="D11" i="4"/>
  <c r="P11" i="4" s="1"/>
  <c r="P19" i="4"/>
  <c r="P18" i="4"/>
  <c r="P16" i="4"/>
  <c r="P15" i="4"/>
  <c r="P14" i="4"/>
  <c r="P13" i="4"/>
  <c r="P12" i="4"/>
  <c r="P10" i="4"/>
  <c r="P9" i="4"/>
  <c r="P17" i="4" l="1"/>
  <c r="P45" i="1" l="1"/>
  <c r="P21" i="8" l="1"/>
  <c r="P12" i="8"/>
  <c r="P11" i="8"/>
  <c r="P10" i="8"/>
  <c r="P9" i="8"/>
  <c r="O8" i="8"/>
  <c r="N8" i="8"/>
  <c r="M8" i="8"/>
  <c r="L8" i="8"/>
  <c r="K8" i="8"/>
  <c r="J8" i="8"/>
  <c r="I8" i="8"/>
  <c r="H8" i="8"/>
  <c r="G8" i="8"/>
  <c r="F8" i="8"/>
  <c r="E8" i="8"/>
  <c r="D8" i="8"/>
  <c r="O7" i="8"/>
  <c r="N7" i="8"/>
  <c r="M7" i="8"/>
  <c r="L7" i="8"/>
  <c r="K7" i="8"/>
  <c r="J7" i="8"/>
  <c r="I7" i="8"/>
  <c r="H7" i="8"/>
  <c r="G7" i="8"/>
  <c r="F7" i="8"/>
  <c r="E7" i="8"/>
  <c r="D7" i="8"/>
  <c r="P8" i="8" l="1"/>
  <c r="P7" i="8"/>
  <c r="P10" i="6"/>
  <c r="P9" i="6"/>
  <c r="P8" i="6"/>
  <c r="P7" i="6"/>
  <c r="E47" i="1" l="1"/>
  <c r="G47" i="1"/>
  <c r="I47" i="1"/>
  <c r="K47" i="1"/>
  <c r="M47" i="1"/>
  <c r="F47" i="1"/>
  <c r="H47" i="1"/>
  <c r="J47" i="1"/>
  <c r="L47" i="1"/>
  <c r="N47" i="1"/>
  <c r="O47" i="1"/>
  <c r="D47" i="1"/>
  <c r="P47" i="1" l="1"/>
  <c r="P46" i="1"/>
  <c r="P9" i="1"/>
  <c r="P10" i="1"/>
  <c r="P11" i="1"/>
  <c r="P12" i="1"/>
  <c r="P13" i="1"/>
  <c r="P14" i="1"/>
  <c r="P15" i="1"/>
  <c r="P16" i="1"/>
  <c r="P17" i="1"/>
  <c r="P29" i="1" l="1"/>
  <c r="P27" i="1"/>
  <c r="P28" i="1"/>
  <c r="P30" i="1"/>
  <c r="P48" i="1" s="1"/>
  <c r="P31" i="1"/>
  <c r="P49" i="1" s="1"/>
  <c r="P32" i="1"/>
  <c r="P50" i="1" s="1"/>
  <c r="P33" i="1"/>
  <c r="P51" i="1" s="1"/>
  <c r="P34" i="1"/>
  <c r="P52" i="1" s="1"/>
  <c r="P35" i="1"/>
  <c r="P53" i="1" s="1"/>
  <c r="E8" i="4" l="1"/>
  <c r="E7" i="4" s="1"/>
  <c r="F8" i="4"/>
  <c r="F7" i="4" s="1"/>
  <c r="G8" i="4"/>
  <c r="G7" i="4" s="1"/>
  <c r="H8" i="4"/>
  <c r="H7" i="4" s="1"/>
  <c r="I8" i="4"/>
  <c r="I7" i="4" s="1"/>
  <c r="J8" i="4"/>
  <c r="J7" i="4" s="1"/>
  <c r="K8" i="4"/>
  <c r="K7" i="4" s="1"/>
  <c r="L8" i="4"/>
  <c r="L7" i="4" s="1"/>
  <c r="M8" i="4"/>
  <c r="M7" i="4" s="1"/>
  <c r="N8" i="4"/>
  <c r="N7" i="4" s="1"/>
  <c r="O8" i="4"/>
  <c r="O7" i="4" s="1"/>
  <c r="D8" i="4"/>
  <c r="E8" i="3"/>
  <c r="E7" i="3" s="1"/>
  <c r="F8" i="3"/>
  <c r="F7" i="3" s="1"/>
  <c r="G8" i="3"/>
  <c r="G7" i="3" s="1"/>
  <c r="H8" i="3"/>
  <c r="H7" i="3" s="1"/>
  <c r="I8" i="3"/>
  <c r="I7" i="3" s="1"/>
  <c r="J8" i="3"/>
  <c r="J7" i="3" s="1"/>
  <c r="K8" i="3"/>
  <c r="K7" i="3" s="1"/>
  <c r="L8" i="3"/>
  <c r="L7" i="3" s="1"/>
  <c r="M8" i="3"/>
  <c r="M7" i="3" s="1"/>
  <c r="N8" i="3"/>
  <c r="N7" i="3" s="1"/>
  <c r="O8" i="3"/>
  <c r="O7" i="3" s="1"/>
  <c r="D8" i="3"/>
  <c r="P11" i="2"/>
  <c r="P10" i="2"/>
  <c r="P9" i="2"/>
  <c r="O19" i="2"/>
  <c r="N20" i="2"/>
  <c r="M19" i="2"/>
  <c r="L20" i="2"/>
  <c r="K19" i="2"/>
  <c r="J20" i="2"/>
  <c r="I19" i="2"/>
  <c r="H20" i="2"/>
  <c r="G19" i="2"/>
  <c r="F20" i="2"/>
  <c r="E19" i="2"/>
  <c r="D18" i="2"/>
  <c r="P8" i="4" l="1"/>
  <c r="D7" i="4"/>
  <c r="P7" i="4" s="1"/>
  <c r="D7" i="3"/>
  <c r="P7" i="3" s="1"/>
  <c r="P8" i="3"/>
  <c r="D19" i="2"/>
  <c r="D20" i="2"/>
  <c r="H19" i="2"/>
  <c r="L19" i="2"/>
  <c r="F19" i="2"/>
  <c r="J19" i="2"/>
  <c r="N19" i="2"/>
  <c r="E18" i="2"/>
  <c r="G18" i="2"/>
  <c r="I18" i="2"/>
  <c r="K18" i="2"/>
  <c r="M18" i="2"/>
  <c r="O18" i="2"/>
  <c r="E20" i="2"/>
  <c r="G20" i="2"/>
  <c r="I20" i="2"/>
  <c r="K20" i="2"/>
  <c r="M20" i="2"/>
  <c r="O20" i="2"/>
  <c r="P8" i="2"/>
  <c r="P19" i="2" s="1"/>
  <c r="F18" i="2"/>
  <c r="H18" i="2"/>
  <c r="J18" i="2"/>
  <c r="L18" i="2"/>
  <c r="N18" i="2"/>
  <c r="P20" i="2" l="1"/>
  <c r="P18" i="2"/>
  <c r="G44" i="1" l="1"/>
  <c r="G43" i="1" s="1"/>
  <c r="K44" i="1"/>
  <c r="K43" i="1" s="1"/>
  <c r="O44" i="1"/>
  <c r="O43" i="1" s="1"/>
  <c r="E44" i="1"/>
  <c r="E43" i="1" s="1"/>
  <c r="J44" i="1"/>
  <c r="J43" i="1" s="1"/>
  <c r="I44" i="1"/>
  <c r="I43" i="1" s="1"/>
  <c r="H44" i="1"/>
  <c r="H43" i="1" s="1"/>
  <c r="F44" i="1"/>
  <c r="F43" i="1" s="1"/>
  <c r="N44" i="1"/>
  <c r="N43" i="1" s="1"/>
  <c r="M44" i="1"/>
  <c r="M43" i="1" s="1"/>
  <c r="L44" i="1"/>
  <c r="L43" i="1" s="1"/>
  <c r="D44" i="1"/>
  <c r="D43" i="1" s="1"/>
  <c r="P43" i="1" l="1"/>
  <c r="P44" i="1"/>
  <c r="E26" i="1"/>
  <c r="E25" i="1" s="1"/>
  <c r="E61" i="1" s="1"/>
  <c r="F26" i="1"/>
  <c r="F25" i="1" s="1"/>
  <c r="F61" i="1" s="1"/>
  <c r="G26" i="1"/>
  <c r="G25" i="1" s="1"/>
  <c r="G61" i="1" s="1"/>
  <c r="H26" i="1"/>
  <c r="H25" i="1" s="1"/>
  <c r="H61" i="1" s="1"/>
  <c r="I26" i="1"/>
  <c r="I25" i="1" s="1"/>
  <c r="I61" i="1" s="1"/>
  <c r="J26" i="1"/>
  <c r="J25" i="1" s="1"/>
  <c r="J61" i="1" s="1"/>
  <c r="K26" i="1"/>
  <c r="K25" i="1" s="1"/>
  <c r="K61" i="1" s="1"/>
  <c r="L26" i="1"/>
  <c r="L25" i="1" s="1"/>
  <c r="L61" i="1" s="1"/>
  <c r="M26" i="1"/>
  <c r="M25" i="1" s="1"/>
  <c r="M61" i="1" s="1"/>
  <c r="N26" i="1"/>
  <c r="N25" i="1" s="1"/>
  <c r="N61" i="1" s="1"/>
  <c r="O26" i="1"/>
  <c r="O25" i="1" s="1"/>
  <c r="O61" i="1" s="1"/>
  <c r="D26" i="1"/>
  <c r="D8" i="1"/>
  <c r="P8" i="1" l="1"/>
  <c r="D7" i="1"/>
  <c r="P7" i="1" s="1"/>
  <c r="P26" i="1"/>
  <c r="D25" i="1"/>
  <c r="P25" i="1" l="1"/>
  <c r="P61" i="1" s="1"/>
  <c r="D61" i="1"/>
</calcChain>
</file>

<file path=xl/sharedStrings.xml><?xml version="1.0" encoding="utf-8"?>
<sst xmlns="http://schemas.openxmlformats.org/spreadsheetml/2006/main" count="458" uniqueCount="134">
  <si>
    <t>Leve</t>
  </si>
  <si>
    <t>Médio</t>
  </si>
  <si>
    <t>Pesado</t>
  </si>
  <si>
    <t>Semileve</t>
  </si>
  <si>
    <t>Semipesado</t>
  </si>
  <si>
    <t>Ônibus</t>
  </si>
  <si>
    <t>Total</t>
  </si>
  <si>
    <t>Veículos leves</t>
  </si>
  <si>
    <t>Automóveis</t>
  </si>
  <si>
    <t>Comerciais leves</t>
  </si>
  <si>
    <t>Caminhões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</si>
  <si>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</si>
  <si>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</si>
  <si>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</si>
  <si>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</si>
  <si>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</si>
  <si>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</si>
  <si>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</si>
  <si>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</si>
  <si>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</si>
  <si>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</si>
  <si>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</si>
  <si>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</si>
  <si>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</si>
  <si>
    <t>Unidades</t>
  </si>
  <si>
    <t>Licenciamento total de automóveis por motorização</t>
  </si>
  <si>
    <t>1000 cc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</si>
  <si>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</si>
  <si>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</si>
  <si>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</si>
  <si>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</si>
  <si>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</si>
  <si>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</si>
  <si>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Rodoviário</t>
  </si>
  <si>
    <t>Urbano</t>
  </si>
  <si>
    <t>Produção de autoveículos</t>
  </si>
  <si>
    <t>Exportações de autoveículos</t>
  </si>
  <si>
    <t>Licenciamento de autoveículos novos nacionais</t>
  </si>
  <si>
    <t>Licenciamento de autoveículos novos importados</t>
  </si>
  <si>
    <t>Licenciamento total de autoveículos novos</t>
  </si>
  <si>
    <t>Fonte: Renavam</t>
  </si>
  <si>
    <t>Participação dos autoveículos importados no licenciamento</t>
  </si>
  <si>
    <t xml:space="preserve">Porcentagem </t>
  </si>
  <si>
    <r>
      <t>Fonte</t>
    </r>
    <r>
      <rPr>
        <sz val="11"/>
        <color theme="1"/>
        <rFont val="Calibri"/>
        <family val="2"/>
        <scheme val="minor"/>
      </rPr>
      <t>: Renavam</t>
    </r>
  </si>
  <si>
    <t>Índice</t>
  </si>
  <si>
    <t>I. Licenciamento de autoveículos novos (nacionais, importados, total)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</si>
  <si>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</si>
  <si>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</si>
  <si>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</si>
  <si>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</si>
  <si>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</si>
  <si>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VII. Outras informações</t>
  </si>
  <si>
    <t>Licenciamento total de automóveis e comerciais leves por combustível</t>
  </si>
  <si>
    <t>Gasolina</t>
  </si>
  <si>
    <t>Elétrico</t>
  </si>
  <si>
    <t>Flex Fuel</t>
  </si>
  <si>
    <t>Diesel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</si>
  <si>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</si>
  <si>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</si>
  <si>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</si>
  <si>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</si>
  <si>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MERCEDES-BENZ</t>
  </si>
  <si>
    <t>Outras empresas</t>
  </si>
  <si>
    <t>AGRALE</t>
  </si>
  <si>
    <t xml:space="preserve">FORD </t>
  </si>
  <si>
    <t>IVECO</t>
  </si>
  <si>
    <t>Semileves</t>
  </si>
  <si>
    <t>MAN (VOLKSWAGEN CAMINHÕES)</t>
  </si>
  <si>
    <t>Leves</t>
  </si>
  <si>
    <t>Médios</t>
  </si>
  <si>
    <t xml:space="preserve">Empresas associadas à Anfavea </t>
  </si>
  <si>
    <t>Semipesados</t>
  </si>
  <si>
    <t>INTERNATIONAL</t>
  </si>
  <si>
    <t>SCANIA</t>
  </si>
  <si>
    <t>VOLVO</t>
  </si>
  <si>
    <t>Pesados</t>
  </si>
  <si>
    <t>DAF</t>
  </si>
  <si>
    <t>Caminhões - Total por empresa</t>
  </si>
  <si>
    <t>Ônibus (chassi)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</si>
  <si>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</si>
  <si>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</si>
  <si>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</si>
  <si>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</si>
  <si>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</si>
  <si>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Audi</t>
  </si>
  <si>
    <t>BMW</t>
  </si>
  <si>
    <t xml:space="preserve">     BMW</t>
  </si>
  <si>
    <t xml:space="preserve">     Mini</t>
  </si>
  <si>
    <t>Caoa - Hyundai</t>
  </si>
  <si>
    <t xml:space="preserve">     Hyundai   </t>
  </si>
  <si>
    <t xml:space="preserve">     Subaru</t>
  </si>
  <si>
    <t>FCA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</si>
  <si>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</si>
  <si>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</si>
  <si>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</si>
  <si>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</si>
  <si>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</si>
  <si>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</si>
  <si>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</si>
  <si>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</si>
  <si>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</si>
  <si>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</si>
  <si>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</si>
  <si>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</si>
  <si>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</si>
  <si>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</si>
  <si>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</si>
  <si>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</si>
  <si>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</si>
  <si>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</si>
  <si>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</si>
  <si>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</si>
  <si>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</si>
  <si>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</si>
  <si>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</si>
  <si>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</si>
  <si>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</si>
  <si>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</si>
  <si>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</si>
  <si>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</si>
  <si>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</si>
  <si>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</si>
  <si>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</si>
  <si>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</si>
  <si>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</si>
  <si>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</si>
  <si>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International</t>
  </si>
  <si>
    <t>MAN</t>
  </si>
  <si>
    <t xml:space="preserve">      MAN</t>
  </si>
  <si>
    <t xml:space="preserve">     Volkswagen Caminhões e Ônibus</t>
  </si>
  <si>
    <t>Scania</t>
  </si>
  <si>
    <t>Shacman</t>
  </si>
  <si>
    <t>Volvo</t>
  </si>
  <si>
    <t>Obs: os dados foram revisados em maio/17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</si>
</sst>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%"/>
    <numFmt numFmtId="165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8">
    <xf numFmtId="0" fontId="0" fillId="0" borderId="0" xfId="0"/>
    <xf numFmtId="41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1" fontId="0" fillId="0" borderId="15" xfId="0" applyNumberFormat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41" fontId="0" fillId="0" borderId="16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15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41" fontId="0" fillId="0" borderId="15" xfId="0" applyNumberForma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41" fontId="0" fillId="0" borderId="16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1" fontId="0" fillId="0" borderId="17" xfId="0" applyNumberForma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41" fontId="0" fillId="0" borderId="7" xfId="0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41" fontId="7" fillId="0" borderId="0" xfId="0" applyNumberFormat="1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5" fontId="0" fillId="0" borderId="15" xfId="0" applyNumberFormat="1" applyBorder="1" applyAlignment="1">
      <alignment vertical="center"/>
    </xf>
    <xf numFmtId="165" fontId="0" fillId="0" borderId="16" xfId="0" applyNumberFormat="1" applyBorder="1" applyAlignment="1">
      <alignment vertical="center"/>
    </xf>
    <xf numFmtId="165" fontId="0" fillId="0" borderId="17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0" fontId="7" fillId="0" borderId="6" xfId="0" applyFont="1" applyFill="1" applyBorder="1" applyAlignment="1">
      <alignment horizontal="centerContinuous" vertical="center"/>
    </xf>
    <xf numFmtId="0" fontId="0" fillId="0" borderId="7" xfId="0" applyFill="1" applyBorder="1" applyAlignment="1">
      <alignment horizontal="centerContinuous" vertical="center"/>
    </xf>
    <xf numFmtId="0" fontId="0" fillId="0" borderId="8" xfId="0" applyFill="1" applyBorder="1" applyAlignment="1">
      <alignment horizontal="centerContinuous" vertical="center"/>
    </xf>
    <xf numFmtId="0" fontId="0" fillId="0" borderId="24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41" fontId="0" fillId="0" borderId="11" xfId="0" applyNumberFormat="1" applyFont="1" applyBorder="1" applyAlignment="1">
      <alignment vertical="center"/>
    </xf>
    <xf numFmtId="41" fontId="0" fillId="0" borderId="26" xfId="0" applyNumberFormat="1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25" xfId="0" applyFon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9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1" fontId="1" fillId="2" borderId="25" xfId="0" applyNumberFormat="1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2" borderId="15" xfId="0" applyNumberFormat="1" applyFont="1" applyFill="1" applyBorder="1" applyAlignment="1">
      <alignment vertical="center"/>
    </xf>
    <xf numFmtId="41" fontId="1" fillId="0" borderId="15" xfId="0" applyNumberFormat="1" applyFont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41" fontId="0" fillId="0" borderId="0" xfId="0" quotePrefix="1" applyNumberFormat="1" applyAlignment="1">
      <alignment vertical="center"/>
    </xf>
    <xf numFmtId="41" fontId="0" fillId="0" borderId="15" xfId="0" quotePrefix="1" applyNumberFormat="1" applyBorder="1" applyAlignment="1">
      <alignment vertical="center"/>
    </xf>
    <xf numFmtId="41" fontId="0" fillId="0" borderId="17" xfId="0" quotePrefix="1" applyNumberFormat="1" applyBorder="1" applyAlignment="1">
      <alignment vertical="center"/>
    </xf>
    <xf numFmtId="41" fontId="1" fillId="2" borderId="28" xfId="0" applyNumberFormat="1" applyFont="1" applyFill="1" applyBorder="1" applyAlignment="1">
      <alignment horizontal="center" vertical="center"/>
    </xf>
    <xf numFmtId="41" fontId="1" fillId="2" borderId="28" xfId="0" applyNumberFormat="1" applyFont="1" applyFill="1" applyBorder="1" applyAlignment="1">
      <alignment horizontal="center" vertical="center" wrapText="1"/>
    </xf>
    <xf numFmtId="41" fontId="1" fillId="2" borderId="28" xfId="0" applyNumberFormat="1" applyFont="1" applyFill="1" applyBorder="1" applyAlignment="1">
      <alignment vertical="center"/>
    </xf>
    <xf numFmtId="41" fontId="1" fillId="0" borderId="29" xfId="0" applyNumberFormat="1" applyFont="1" applyFill="1" applyBorder="1" applyAlignment="1">
      <alignment vertical="center"/>
    </xf>
    <xf numFmtId="41" fontId="1" fillId="0" borderId="15" xfId="0" applyNumberFormat="1" applyFont="1" applyFill="1" applyBorder="1" applyAlignment="1">
      <alignment vertical="center"/>
    </xf>
    <xf numFmtId="41" fontId="1" fillId="0" borderId="16" xfId="0" applyNumberFormat="1" applyFont="1" applyFill="1" applyBorder="1" applyAlignment="1">
      <alignment vertical="center"/>
    </xf>
    <xf numFmtId="41" fontId="0" fillId="0" borderId="16" xfId="0" applyNumberFormat="1" applyFont="1" applyFill="1" applyBorder="1" applyAlignment="1">
      <alignment vertical="center"/>
    </xf>
    <xf numFmtId="41" fontId="1" fillId="0" borderId="17" xfId="0" applyNumberFormat="1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2:C16"/>
  <sheetViews>
    <sheetView workbookViewId="0">
      <selection activeCell="G9" sqref="G9"/>
    </sheetView>
  </sheetViews>
  <sheetFormatPr defaultRowHeight="15" x14ac:dyDescent="0.25"/>
  <cols>
    <col min="2" max="2" width="9.5703125" style="31" customWidth="1"/>
  </cols>
  <sheetData>
    <row r="2" spans="1:3" ht="18.75" x14ac:dyDescent="0.3">
      <c r="B2" s="55"/>
      <c r="C2" s="56"/>
    </row>
    <row r="3" spans="1:3" s="57" customFormat="1" ht="21" x14ac:dyDescent="0.35">
      <c r="B3" s="58" t="s">
        <v>44</v>
      </c>
    </row>
    <row r="4" spans="1:3" s="57" customFormat="1" ht="21" x14ac:dyDescent="0.35">
      <c r="B4" s="58"/>
    </row>
    <row r="5" spans="1:3" s="57" customFormat="1" ht="21" customHeight="1" x14ac:dyDescent="0.35">
      <c r="A5" s="59"/>
      <c r="B5" s="60"/>
      <c r="C5" s="59"/>
    </row>
    <row r="6" spans="1:3" s="57" customFormat="1" ht="24.95" customHeight="1" x14ac:dyDescent="0.35">
      <c r="B6" s="61" t="s">
        <v>45</v>
      </c>
    </row>
    <row r="7" spans="1:3" s="57" customFormat="1" ht="24.95" customHeight="1" x14ac:dyDescent="0.35">
      <c r="B7" s="61" t="s">
        <v>46</v>
      </c>
    </row>
    <row r="8" spans="1:3" s="57" customFormat="1" ht="24.95" customHeight="1" x14ac:dyDescent="0.35">
      <c r="B8" s="61" t="s">
        <v>47</v>
      </c>
    </row>
    <row r="9" spans="1:3" s="57" customFormat="1" ht="24.95" customHeight="1" x14ac:dyDescent="0.35">
      <c r="B9" s="61" t="s">
        <v>48</v>
      </c>
    </row>
    <row r="10" spans="1:3" s="57" customFormat="1" ht="24.95" customHeight="1" x14ac:dyDescent="0.35">
      <c r="B10" s="61" t="s">
        <v>49</v>
      </c>
    </row>
    <row r="11" spans="1:3" s="57" customFormat="1" ht="24.95" customHeight="1" x14ac:dyDescent="0.35">
      <c r="B11" s="61" t="s">
        <v>50</v>
      </c>
    </row>
    <row r="12" spans="1:3" ht="18.75" customHeight="1" x14ac:dyDescent="0.25">
      <c r="B12" s="61" t="s">
        <v>51</v>
      </c>
    </row>
    <row r="13" spans="1:3" ht="18.75" customHeight="1" x14ac:dyDescent="0.25">
      <c r="B13" s="47"/>
    </row>
    <row r="14" spans="1:3" ht="18.75" customHeight="1" x14ac:dyDescent="0.25">
      <c r="B14" s="47"/>
    </row>
    <row r="15" spans="1:3" ht="18.75" customHeight="1" x14ac:dyDescent="0.25">
      <c r="B15" s="47"/>
    </row>
    <row r="16" spans="1:3" ht="18.75" customHeight="1" x14ac:dyDescent="0.25">
      <c r="B16" s="47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A37" workbookViewId="0">
      <selection activeCell="P47" sqref="P47"/>
    </sheetView>
  </sheetViews>
  <sheetFormatPr defaultRowHeight="15" x14ac:dyDescent="0.25"/>
  <cols>
    <col min="2" max="2" width="5.42578125" customWidth="1"/>
    <col min="3" max="3" width="35" customWidth="1"/>
    <col min="4" max="15" width="10.7109375" customWidth="1"/>
    <col min="16" max="16" width="12.28515625" customWidth="1"/>
    <col min="18" max="18" width="10.5703125" bestFit="1" customWidth="1"/>
  </cols>
  <sheetData>
    <row r="1" spans="2:18" ht="23.25" x14ac:dyDescent="0.25">
      <c r="B1" s="4" t="s">
        <v>37</v>
      </c>
    </row>
    <row r="5" spans="2:18" s="31" customFormat="1" ht="19.5" customHeight="1" x14ac:dyDescent="0.25">
      <c r="B5" s="29"/>
      <c r="C5" s="30" t="s">
        <v>24</v>
      </c>
      <c r="D5" s="132">
        <v>2013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</row>
    <row r="6" spans="2:18" s="31" customFormat="1" ht="19.5" customHeight="1" x14ac:dyDescent="0.25">
      <c r="B6" s="32"/>
      <c r="C6" s="33"/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34" t="s">
        <v>23</v>
      </c>
    </row>
    <row r="7" spans="2:18" s="31" customFormat="1" ht="19.5" customHeight="1" x14ac:dyDescent="0.25">
      <c r="B7" s="35" t="s">
        <v>6</v>
      </c>
      <c r="C7" s="36"/>
      <c r="D7" s="37">
        <f>D8+D11+D17</f>
        <v>246870</v>
      </c>
      <c r="E7" s="37">
        <f t="shared" ref="E7:O7" si="0">E8+E11+E17</f>
        <v>189227</v>
      </c>
      <c r="F7" s="37">
        <f t="shared" si="0"/>
        <v>233811</v>
      </c>
      <c r="G7" s="37">
        <f t="shared" si="0"/>
        <v>273113</v>
      </c>
      <c r="H7" s="37">
        <f t="shared" si="0"/>
        <v>259879</v>
      </c>
      <c r="I7" s="37">
        <f t="shared" si="0"/>
        <v>262641</v>
      </c>
      <c r="J7" s="37">
        <f t="shared" si="0"/>
        <v>278056</v>
      </c>
      <c r="K7" s="37">
        <f t="shared" si="0"/>
        <v>266775</v>
      </c>
      <c r="L7" s="37">
        <f t="shared" si="0"/>
        <v>250586</v>
      </c>
      <c r="M7" s="37">
        <f t="shared" si="0"/>
        <v>267977</v>
      </c>
      <c r="N7" s="37">
        <f t="shared" si="0"/>
        <v>244925</v>
      </c>
      <c r="O7" s="37">
        <f t="shared" si="0"/>
        <v>286659</v>
      </c>
      <c r="P7" s="37">
        <f>SUM(D7:O7)</f>
        <v>3060519</v>
      </c>
      <c r="R7" s="47"/>
    </row>
    <row r="8" spans="2:18" s="31" customFormat="1" ht="19.5" customHeight="1" x14ac:dyDescent="0.25">
      <c r="B8" s="38" t="s">
        <v>7</v>
      </c>
      <c r="C8" s="39"/>
      <c r="D8" s="40">
        <f t="shared" ref="D8" si="1">D9+D10</f>
        <v>232836</v>
      </c>
      <c r="E8" s="40">
        <f t="shared" ref="E8:O8" si="2">E9+E10</f>
        <v>177083</v>
      </c>
      <c r="F8" s="40">
        <f t="shared" si="2"/>
        <v>218758</v>
      </c>
      <c r="G8" s="40">
        <f t="shared" si="2"/>
        <v>256615</v>
      </c>
      <c r="H8" s="40">
        <f t="shared" si="2"/>
        <v>244883</v>
      </c>
      <c r="I8" s="40">
        <f t="shared" si="2"/>
        <v>247388</v>
      </c>
      <c r="J8" s="40">
        <f t="shared" si="2"/>
        <v>260354</v>
      </c>
      <c r="K8" s="40">
        <f t="shared" si="2"/>
        <v>250968</v>
      </c>
      <c r="L8" s="40">
        <f t="shared" si="2"/>
        <v>235476</v>
      </c>
      <c r="M8" s="40">
        <f t="shared" si="2"/>
        <v>251943</v>
      </c>
      <c r="N8" s="40">
        <f t="shared" si="2"/>
        <v>230835</v>
      </c>
      <c r="O8" s="40">
        <f t="shared" si="2"/>
        <v>269284</v>
      </c>
      <c r="P8" s="40">
        <f t="shared" ref="P8:P17" si="3">SUM(D8:O8)</f>
        <v>2876423</v>
      </c>
    </row>
    <row r="9" spans="2:18" s="31" customFormat="1" ht="19.5" customHeight="1" x14ac:dyDescent="0.25">
      <c r="B9" s="41"/>
      <c r="C9" s="39" t="s">
        <v>8</v>
      </c>
      <c r="D9" s="40">
        <v>199039</v>
      </c>
      <c r="E9" s="40">
        <v>149163</v>
      </c>
      <c r="F9" s="40">
        <v>186093</v>
      </c>
      <c r="G9" s="40">
        <v>220036</v>
      </c>
      <c r="H9" s="40">
        <v>209524</v>
      </c>
      <c r="I9" s="40">
        <v>209401</v>
      </c>
      <c r="J9" s="40">
        <v>222721</v>
      </c>
      <c r="K9" s="40">
        <v>214791</v>
      </c>
      <c r="L9" s="40">
        <v>197210</v>
      </c>
      <c r="M9" s="40">
        <v>215411</v>
      </c>
      <c r="N9" s="40">
        <v>199880</v>
      </c>
      <c r="O9" s="40">
        <v>231150</v>
      </c>
      <c r="P9" s="40">
        <f t="shared" si="3"/>
        <v>2454419</v>
      </c>
    </row>
    <row r="10" spans="2:18" s="31" customFormat="1" ht="19.5" customHeight="1" x14ac:dyDescent="0.25">
      <c r="B10" s="41"/>
      <c r="C10" s="39" t="s">
        <v>9</v>
      </c>
      <c r="D10" s="40">
        <v>33797</v>
      </c>
      <c r="E10" s="40">
        <v>27920</v>
      </c>
      <c r="F10" s="40">
        <v>32665</v>
      </c>
      <c r="G10" s="40">
        <v>36579</v>
      </c>
      <c r="H10" s="40">
        <v>35359</v>
      </c>
      <c r="I10" s="40">
        <v>37987</v>
      </c>
      <c r="J10" s="40">
        <v>37633</v>
      </c>
      <c r="K10" s="40">
        <v>36177</v>
      </c>
      <c r="L10" s="40">
        <v>38266</v>
      </c>
      <c r="M10" s="40">
        <v>36532</v>
      </c>
      <c r="N10" s="40">
        <v>30955</v>
      </c>
      <c r="O10" s="40">
        <v>38134</v>
      </c>
      <c r="P10" s="40">
        <f t="shared" si="3"/>
        <v>422004</v>
      </c>
    </row>
    <row r="11" spans="2:18" s="31" customFormat="1" ht="19.5" customHeight="1" x14ac:dyDescent="0.25">
      <c r="B11" s="38" t="s">
        <v>10</v>
      </c>
      <c r="C11" s="39"/>
      <c r="D11" s="40">
        <f>SUM(D12:D16)</f>
        <v>11867</v>
      </c>
      <c r="E11" s="40">
        <f t="shared" ref="E11:O11" si="4">SUM(E12:E16)</f>
        <v>9732</v>
      </c>
      <c r="F11" s="40">
        <f t="shared" si="4"/>
        <v>12015</v>
      </c>
      <c r="G11" s="40">
        <f t="shared" si="4"/>
        <v>13713</v>
      </c>
      <c r="H11" s="40">
        <f t="shared" si="4"/>
        <v>12342</v>
      </c>
      <c r="I11" s="40">
        <f t="shared" si="4"/>
        <v>12783</v>
      </c>
      <c r="J11" s="40">
        <f t="shared" si="4"/>
        <v>14837</v>
      </c>
      <c r="K11" s="40">
        <f t="shared" si="4"/>
        <v>12908</v>
      </c>
      <c r="L11" s="40">
        <f t="shared" si="4"/>
        <v>12375</v>
      </c>
      <c r="M11" s="40">
        <f t="shared" si="4"/>
        <v>13100</v>
      </c>
      <c r="N11" s="40">
        <f t="shared" si="4"/>
        <v>11340</v>
      </c>
      <c r="O11" s="40">
        <f t="shared" si="4"/>
        <v>14190</v>
      </c>
      <c r="P11" s="40">
        <f t="shared" si="3"/>
        <v>151202</v>
      </c>
    </row>
    <row r="12" spans="2:18" s="31" customFormat="1" ht="19.5" customHeight="1" x14ac:dyDescent="0.25">
      <c r="B12" s="41"/>
      <c r="C12" s="39" t="s">
        <v>3</v>
      </c>
      <c r="D12" s="40">
        <v>238</v>
      </c>
      <c r="E12" s="40">
        <v>227</v>
      </c>
      <c r="F12" s="40">
        <v>267</v>
      </c>
      <c r="G12" s="40">
        <v>296</v>
      </c>
      <c r="H12" s="40">
        <v>230</v>
      </c>
      <c r="I12" s="40">
        <v>211</v>
      </c>
      <c r="J12" s="40">
        <v>286</v>
      </c>
      <c r="K12" s="40">
        <v>257</v>
      </c>
      <c r="L12" s="40">
        <v>210</v>
      </c>
      <c r="M12" s="40">
        <v>202</v>
      </c>
      <c r="N12" s="40">
        <v>185</v>
      </c>
      <c r="O12" s="40">
        <v>220</v>
      </c>
      <c r="P12" s="40">
        <f t="shared" si="3"/>
        <v>2829</v>
      </c>
    </row>
    <row r="13" spans="2:18" s="31" customFormat="1" ht="19.5" customHeight="1" x14ac:dyDescent="0.25">
      <c r="B13" s="41"/>
      <c r="C13" s="39" t="s">
        <v>0</v>
      </c>
      <c r="D13" s="40">
        <v>2885</v>
      </c>
      <c r="E13" s="40">
        <v>2154</v>
      </c>
      <c r="F13" s="40">
        <v>2515</v>
      </c>
      <c r="G13" s="40">
        <v>3040</v>
      </c>
      <c r="H13" s="40">
        <v>2868</v>
      </c>
      <c r="I13" s="40">
        <v>2956</v>
      </c>
      <c r="J13" s="40">
        <v>3365</v>
      </c>
      <c r="K13" s="40">
        <v>3091</v>
      </c>
      <c r="L13" s="40">
        <v>2825</v>
      </c>
      <c r="M13" s="40">
        <v>3019</v>
      </c>
      <c r="N13" s="40">
        <v>2317</v>
      </c>
      <c r="O13" s="40">
        <v>2827</v>
      </c>
      <c r="P13" s="40">
        <f t="shared" si="3"/>
        <v>33862</v>
      </c>
    </row>
    <row r="14" spans="2:18" s="31" customFormat="1" ht="19.5" customHeight="1" x14ac:dyDescent="0.25">
      <c r="B14" s="41"/>
      <c r="C14" s="39" t="s">
        <v>1</v>
      </c>
      <c r="D14" s="40">
        <v>979</v>
      </c>
      <c r="E14" s="40">
        <v>739</v>
      </c>
      <c r="F14" s="40">
        <v>848</v>
      </c>
      <c r="G14" s="40">
        <v>1149</v>
      </c>
      <c r="H14" s="40">
        <v>905</v>
      </c>
      <c r="I14" s="40">
        <v>862</v>
      </c>
      <c r="J14" s="40">
        <v>1021</v>
      </c>
      <c r="K14" s="40">
        <v>1017</v>
      </c>
      <c r="L14" s="40">
        <v>983</v>
      </c>
      <c r="M14" s="40">
        <v>919</v>
      </c>
      <c r="N14" s="40">
        <v>811</v>
      </c>
      <c r="O14" s="40">
        <v>901</v>
      </c>
      <c r="P14" s="40">
        <f t="shared" si="3"/>
        <v>11134</v>
      </c>
    </row>
    <row r="15" spans="2:18" s="31" customFormat="1" ht="19.5" customHeight="1" x14ac:dyDescent="0.25">
      <c r="B15" s="41"/>
      <c r="C15" s="39" t="s">
        <v>4</v>
      </c>
      <c r="D15" s="40">
        <v>3929</v>
      </c>
      <c r="E15" s="40">
        <v>3185</v>
      </c>
      <c r="F15" s="40">
        <v>3704</v>
      </c>
      <c r="G15" s="40">
        <v>4103</v>
      </c>
      <c r="H15" s="40">
        <v>4078</v>
      </c>
      <c r="I15" s="40">
        <v>3908</v>
      </c>
      <c r="J15" s="40">
        <v>4683</v>
      </c>
      <c r="K15" s="40">
        <v>4236</v>
      </c>
      <c r="L15" s="40">
        <v>3845</v>
      </c>
      <c r="M15" s="40">
        <v>4133</v>
      </c>
      <c r="N15" s="40">
        <v>3688</v>
      </c>
      <c r="O15" s="40">
        <v>4419</v>
      </c>
      <c r="P15" s="40">
        <f t="shared" si="3"/>
        <v>47911</v>
      </c>
    </row>
    <row r="16" spans="2:18" s="31" customFormat="1" ht="19.5" customHeight="1" x14ac:dyDescent="0.25">
      <c r="B16" s="41"/>
      <c r="C16" s="39" t="s">
        <v>2</v>
      </c>
      <c r="D16" s="40">
        <v>3836</v>
      </c>
      <c r="E16" s="40">
        <v>3427</v>
      </c>
      <c r="F16" s="40">
        <v>4681</v>
      </c>
      <c r="G16" s="40">
        <v>5125</v>
      </c>
      <c r="H16" s="40">
        <v>4261</v>
      </c>
      <c r="I16" s="40">
        <v>4846</v>
      </c>
      <c r="J16" s="40">
        <v>5482</v>
      </c>
      <c r="K16" s="40">
        <v>4307</v>
      </c>
      <c r="L16" s="40">
        <v>4512</v>
      </c>
      <c r="M16" s="40">
        <v>4827</v>
      </c>
      <c r="N16" s="40">
        <v>4339</v>
      </c>
      <c r="O16" s="40">
        <v>5823</v>
      </c>
      <c r="P16" s="40">
        <f t="shared" si="3"/>
        <v>55466</v>
      </c>
    </row>
    <row r="17" spans="2:16" s="31" customFormat="1" ht="19.5" customHeight="1" x14ac:dyDescent="0.25">
      <c r="B17" s="45" t="s">
        <v>5</v>
      </c>
      <c r="C17" s="43"/>
      <c r="D17" s="44">
        <v>2167</v>
      </c>
      <c r="E17" s="44">
        <v>2412</v>
      </c>
      <c r="F17" s="44">
        <v>3038</v>
      </c>
      <c r="G17" s="44">
        <v>2785</v>
      </c>
      <c r="H17" s="44">
        <v>2654</v>
      </c>
      <c r="I17" s="44">
        <v>2470</v>
      </c>
      <c r="J17" s="44">
        <v>2865</v>
      </c>
      <c r="K17" s="44">
        <v>2899</v>
      </c>
      <c r="L17" s="44">
        <v>2735</v>
      </c>
      <c r="M17" s="44">
        <v>2934</v>
      </c>
      <c r="N17" s="44">
        <v>2750</v>
      </c>
      <c r="O17" s="44">
        <v>3185</v>
      </c>
      <c r="P17" s="44">
        <f t="shared" si="3"/>
        <v>32894</v>
      </c>
    </row>
    <row r="18" spans="2:16" x14ac:dyDescent="0.25">
      <c r="B18" t="s">
        <v>40</v>
      </c>
    </row>
    <row r="19" spans="2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ht="23.25" x14ac:dyDescent="0.25">
      <c r="B20" s="4" t="s">
        <v>38</v>
      </c>
    </row>
    <row r="23" spans="2:16" s="31" customFormat="1" ht="19.5" customHeight="1" x14ac:dyDescent="0.25">
      <c r="B23" s="29"/>
      <c r="C23" s="30" t="s">
        <v>24</v>
      </c>
      <c r="D23" s="132">
        <v>2013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4"/>
    </row>
    <row r="24" spans="2:16" s="31" customFormat="1" ht="19.5" customHeight="1" x14ac:dyDescent="0.25">
      <c r="B24" s="32"/>
      <c r="C24" s="33"/>
      <c r="D24" s="34" t="s">
        <v>11</v>
      </c>
      <c r="E24" s="34" t="s">
        <v>12</v>
      </c>
      <c r="F24" s="34" t="s">
        <v>13</v>
      </c>
      <c r="G24" s="34" t="s">
        <v>14</v>
      </c>
      <c r="H24" s="34" t="s">
        <v>15</v>
      </c>
      <c r="I24" s="34" t="s">
        <v>16</v>
      </c>
      <c r="J24" s="34" t="s">
        <v>17</v>
      </c>
      <c r="K24" s="34" t="s">
        <v>18</v>
      </c>
      <c r="L24" s="34" t="s">
        <v>19</v>
      </c>
      <c r="M24" s="34" t="s">
        <v>20</v>
      </c>
      <c r="N24" s="34" t="s">
        <v>21</v>
      </c>
      <c r="O24" s="34" t="s">
        <v>22</v>
      </c>
      <c r="P24" s="34" t="s">
        <v>23</v>
      </c>
    </row>
    <row r="25" spans="2:16" s="31" customFormat="1" ht="19.5" customHeight="1" x14ac:dyDescent="0.25">
      <c r="B25" s="35" t="s">
        <v>6</v>
      </c>
      <c r="C25" s="36"/>
      <c r="D25" s="37">
        <f>D26+D29+D35</f>
        <v>64583</v>
      </c>
      <c r="E25" s="37">
        <f t="shared" ref="E25:O25" si="5">E26+E29+E35</f>
        <v>45882</v>
      </c>
      <c r="F25" s="37">
        <f t="shared" si="5"/>
        <v>50101</v>
      </c>
      <c r="G25" s="37">
        <f t="shared" si="5"/>
        <v>60625</v>
      </c>
      <c r="H25" s="37">
        <f t="shared" si="5"/>
        <v>56354</v>
      </c>
      <c r="I25" s="37">
        <f t="shared" si="5"/>
        <v>55979</v>
      </c>
      <c r="J25" s="37">
        <f t="shared" si="5"/>
        <v>64250</v>
      </c>
      <c r="K25" s="37">
        <f t="shared" si="5"/>
        <v>62368</v>
      </c>
      <c r="L25" s="37">
        <f t="shared" si="5"/>
        <v>59286</v>
      </c>
      <c r="M25" s="37">
        <f t="shared" si="5"/>
        <v>62225</v>
      </c>
      <c r="N25" s="37">
        <f t="shared" si="5"/>
        <v>58014</v>
      </c>
      <c r="O25" s="37">
        <f t="shared" si="5"/>
        <v>67184</v>
      </c>
      <c r="P25" s="37">
        <f>SUM(D25:O25)</f>
        <v>706851</v>
      </c>
    </row>
    <row r="26" spans="2:16" s="31" customFormat="1" ht="19.5" customHeight="1" x14ac:dyDescent="0.25">
      <c r="B26" s="38" t="s">
        <v>7</v>
      </c>
      <c r="C26" s="39"/>
      <c r="D26" s="40">
        <f>D27+D28</f>
        <v>64353</v>
      </c>
      <c r="E26" s="40">
        <f t="shared" ref="E26:O26" si="6">E27+E28</f>
        <v>45648</v>
      </c>
      <c r="F26" s="40">
        <f t="shared" si="6"/>
        <v>49831</v>
      </c>
      <c r="G26" s="40">
        <f t="shared" si="6"/>
        <v>60368</v>
      </c>
      <c r="H26" s="40">
        <f t="shared" si="6"/>
        <v>56060</v>
      </c>
      <c r="I26" s="40">
        <f t="shared" si="6"/>
        <v>55697</v>
      </c>
      <c r="J26" s="40">
        <f t="shared" si="6"/>
        <v>63943</v>
      </c>
      <c r="K26" s="40">
        <f t="shared" si="6"/>
        <v>62037</v>
      </c>
      <c r="L26" s="40">
        <f t="shared" si="6"/>
        <v>58941</v>
      </c>
      <c r="M26" s="40">
        <f t="shared" si="6"/>
        <v>61934</v>
      </c>
      <c r="N26" s="40">
        <f t="shared" si="6"/>
        <v>57712</v>
      </c>
      <c r="O26" s="40">
        <f t="shared" si="6"/>
        <v>66949</v>
      </c>
      <c r="P26" s="40">
        <f t="shared" ref="P26:P35" si="7">SUM(D26:O26)</f>
        <v>703473</v>
      </c>
    </row>
    <row r="27" spans="2:16" s="31" customFormat="1" ht="19.5" customHeight="1" x14ac:dyDescent="0.25">
      <c r="B27" s="41"/>
      <c r="C27" s="39" t="s">
        <v>8</v>
      </c>
      <c r="D27" s="40">
        <v>54297</v>
      </c>
      <c r="E27" s="40">
        <v>38114</v>
      </c>
      <c r="F27" s="40">
        <v>41098</v>
      </c>
      <c r="G27" s="40">
        <v>50209</v>
      </c>
      <c r="H27" s="40">
        <v>46757</v>
      </c>
      <c r="I27" s="40">
        <v>47139</v>
      </c>
      <c r="J27" s="40">
        <v>53007</v>
      </c>
      <c r="K27" s="40">
        <v>51455</v>
      </c>
      <c r="L27" s="40">
        <v>48494</v>
      </c>
      <c r="M27" s="40">
        <v>51545</v>
      </c>
      <c r="N27" s="40">
        <v>47993</v>
      </c>
      <c r="O27" s="40">
        <v>56256</v>
      </c>
      <c r="P27" s="40">
        <f t="shared" si="7"/>
        <v>586364</v>
      </c>
    </row>
    <row r="28" spans="2:16" s="31" customFormat="1" ht="19.5" customHeight="1" x14ac:dyDescent="0.25">
      <c r="B28" s="41"/>
      <c r="C28" s="39" t="s">
        <v>9</v>
      </c>
      <c r="D28" s="40">
        <v>10056</v>
      </c>
      <c r="E28" s="40">
        <v>7534</v>
      </c>
      <c r="F28" s="40">
        <v>8733</v>
      </c>
      <c r="G28" s="40">
        <v>10159</v>
      </c>
      <c r="H28" s="40">
        <v>9303</v>
      </c>
      <c r="I28" s="40">
        <v>8558</v>
      </c>
      <c r="J28" s="40">
        <v>10936</v>
      </c>
      <c r="K28" s="40">
        <v>10582</v>
      </c>
      <c r="L28" s="40">
        <v>10447</v>
      </c>
      <c r="M28" s="40">
        <v>10389</v>
      </c>
      <c r="N28" s="40">
        <v>9719</v>
      </c>
      <c r="O28" s="40">
        <v>10693</v>
      </c>
      <c r="P28" s="40">
        <f t="shared" si="7"/>
        <v>117109</v>
      </c>
    </row>
    <row r="29" spans="2:16" s="31" customFormat="1" ht="19.5" customHeight="1" x14ac:dyDescent="0.25">
      <c r="B29" s="38" t="s">
        <v>10</v>
      </c>
      <c r="C29" s="39"/>
      <c r="D29" s="40">
        <v>230</v>
      </c>
      <c r="E29" s="40">
        <v>234</v>
      </c>
      <c r="F29" s="40">
        <v>270</v>
      </c>
      <c r="G29" s="40">
        <v>257</v>
      </c>
      <c r="H29" s="40">
        <v>294</v>
      </c>
      <c r="I29" s="40">
        <v>281</v>
      </c>
      <c r="J29" s="40">
        <v>307</v>
      </c>
      <c r="K29" s="40">
        <v>331</v>
      </c>
      <c r="L29" s="40">
        <v>344</v>
      </c>
      <c r="M29" s="40">
        <v>290</v>
      </c>
      <c r="N29" s="40">
        <v>301</v>
      </c>
      <c r="O29" s="40">
        <v>235</v>
      </c>
      <c r="P29" s="40">
        <f t="shared" si="7"/>
        <v>3374</v>
      </c>
    </row>
    <row r="30" spans="2:16" s="31" customFormat="1" ht="19.5" customHeight="1" x14ac:dyDescent="0.25">
      <c r="B30" s="41"/>
      <c r="C30" s="39" t="s">
        <v>3</v>
      </c>
      <c r="D30" s="40">
        <v>166</v>
      </c>
      <c r="E30" s="40">
        <v>152</v>
      </c>
      <c r="F30" s="40">
        <v>201</v>
      </c>
      <c r="G30" s="40">
        <v>190</v>
      </c>
      <c r="H30" s="40">
        <v>236</v>
      </c>
      <c r="I30" s="40">
        <v>211</v>
      </c>
      <c r="J30" s="40">
        <v>258</v>
      </c>
      <c r="K30" s="40">
        <v>284</v>
      </c>
      <c r="L30" s="40">
        <v>285</v>
      </c>
      <c r="M30" s="40">
        <v>249</v>
      </c>
      <c r="N30" s="40">
        <v>263</v>
      </c>
      <c r="O30" s="40">
        <v>198</v>
      </c>
      <c r="P30" s="40">
        <f t="shared" si="7"/>
        <v>2693</v>
      </c>
    </row>
    <row r="31" spans="2:16" s="31" customFormat="1" ht="19.5" customHeight="1" x14ac:dyDescent="0.25">
      <c r="B31" s="41"/>
      <c r="C31" s="39" t="s">
        <v>0</v>
      </c>
      <c r="D31" s="40">
        <v>22</v>
      </c>
      <c r="E31" s="40">
        <v>22</v>
      </c>
      <c r="F31" s="40">
        <v>14</v>
      </c>
      <c r="G31" s="40">
        <v>36</v>
      </c>
      <c r="H31" s="40">
        <v>31</v>
      </c>
      <c r="I31" s="40">
        <v>23</v>
      </c>
      <c r="J31" s="40">
        <v>23</v>
      </c>
      <c r="K31" s="40">
        <v>16</v>
      </c>
      <c r="L31" s="40">
        <v>10</v>
      </c>
      <c r="M31" s="40">
        <v>12</v>
      </c>
      <c r="N31" s="40">
        <v>10</v>
      </c>
      <c r="O31" s="40">
        <v>9</v>
      </c>
      <c r="P31" s="40">
        <f t="shared" si="7"/>
        <v>228</v>
      </c>
    </row>
    <row r="32" spans="2:16" s="31" customFormat="1" ht="19.5" customHeight="1" x14ac:dyDescent="0.25">
      <c r="B32" s="41"/>
      <c r="C32" s="39" t="s">
        <v>1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v>1</v>
      </c>
      <c r="N32" s="40"/>
      <c r="O32" s="40"/>
      <c r="P32" s="40">
        <f t="shared" si="7"/>
        <v>1</v>
      </c>
    </row>
    <row r="33" spans="2:16" s="31" customFormat="1" ht="19.5" customHeight="1" x14ac:dyDescent="0.25">
      <c r="B33" s="41"/>
      <c r="C33" s="39" t="s">
        <v>4</v>
      </c>
      <c r="D33" s="40"/>
      <c r="E33" s="40"/>
      <c r="F33" s="40"/>
      <c r="G33" s="40"/>
      <c r="H33" s="40"/>
      <c r="I33" s="40">
        <v>30</v>
      </c>
      <c r="J33" s="40"/>
      <c r="K33" s="40"/>
      <c r="L33" s="40"/>
      <c r="M33" s="40">
        <v>2</v>
      </c>
      <c r="N33" s="40"/>
      <c r="O33" s="40"/>
      <c r="P33" s="40">
        <f t="shared" si="7"/>
        <v>32</v>
      </c>
    </row>
    <row r="34" spans="2:16" s="31" customFormat="1" ht="19.5" customHeight="1" x14ac:dyDescent="0.25">
      <c r="B34" s="41"/>
      <c r="C34" s="39" t="s">
        <v>2</v>
      </c>
      <c r="D34" s="40">
        <v>42</v>
      </c>
      <c r="E34" s="40">
        <v>60</v>
      </c>
      <c r="F34" s="40">
        <v>55</v>
      </c>
      <c r="G34" s="40">
        <v>31</v>
      </c>
      <c r="H34" s="40">
        <v>27</v>
      </c>
      <c r="I34" s="40">
        <v>16</v>
      </c>
      <c r="J34" s="40">
        <v>26</v>
      </c>
      <c r="K34" s="40">
        <v>31</v>
      </c>
      <c r="L34" s="40">
        <v>49</v>
      </c>
      <c r="M34" s="40">
        <v>27</v>
      </c>
      <c r="N34" s="40">
        <v>28</v>
      </c>
      <c r="O34" s="40">
        <v>28</v>
      </c>
      <c r="P34" s="40">
        <f t="shared" si="7"/>
        <v>420</v>
      </c>
    </row>
    <row r="35" spans="2:16" s="31" customFormat="1" ht="19.5" customHeight="1" x14ac:dyDescent="0.25">
      <c r="B35" s="45" t="s">
        <v>5</v>
      </c>
      <c r="C35" s="43"/>
      <c r="D35" s="44"/>
      <c r="E35" s="44"/>
      <c r="F35" s="44"/>
      <c r="G35" s="44"/>
      <c r="H35" s="44"/>
      <c r="I35" s="44">
        <v>1</v>
      </c>
      <c r="J35" s="44"/>
      <c r="K35" s="44"/>
      <c r="L35" s="44">
        <v>1</v>
      </c>
      <c r="M35" s="44">
        <v>1</v>
      </c>
      <c r="N35" s="44">
        <v>1</v>
      </c>
      <c r="O35" s="44"/>
      <c r="P35" s="44">
        <f t="shared" si="7"/>
        <v>4</v>
      </c>
    </row>
    <row r="36" spans="2:16" x14ac:dyDescent="0.25">
      <c r="B36" t="s">
        <v>40</v>
      </c>
    </row>
    <row r="37" spans="2:16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ht="23.25" x14ac:dyDescent="0.25">
      <c r="B38" s="4" t="s">
        <v>39</v>
      </c>
    </row>
    <row r="41" spans="2:16" s="31" customFormat="1" ht="19.5" customHeight="1" x14ac:dyDescent="0.25">
      <c r="B41" s="29"/>
      <c r="C41" s="30" t="s">
        <v>24</v>
      </c>
      <c r="D41" s="133">
        <v>2013</v>
      </c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4"/>
    </row>
    <row r="42" spans="2:16" s="31" customFormat="1" ht="19.5" customHeight="1" x14ac:dyDescent="0.25">
      <c r="B42" s="32"/>
      <c r="C42" s="33"/>
      <c r="D42" s="34" t="s">
        <v>11</v>
      </c>
      <c r="E42" s="34" t="s">
        <v>12</v>
      </c>
      <c r="F42" s="34" t="s">
        <v>13</v>
      </c>
      <c r="G42" s="34" t="s">
        <v>14</v>
      </c>
      <c r="H42" s="34" t="s">
        <v>15</v>
      </c>
      <c r="I42" s="34" t="s">
        <v>16</v>
      </c>
      <c r="J42" s="34" t="s">
        <v>17</v>
      </c>
      <c r="K42" s="34" t="s">
        <v>18</v>
      </c>
      <c r="L42" s="34" t="s">
        <v>19</v>
      </c>
      <c r="M42" s="34" t="s">
        <v>20</v>
      </c>
      <c r="N42" s="34" t="s">
        <v>21</v>
      </c>
      <c r="O42" s="34" t="s">
        <v>22</v>
      </c>
      <c r="P42" s="34" t="s">
        <v>23</v>
      </c>
    </row>
    <row r="43" spans="2:16" s="31" customFormat="1" ht="19.5" customHeight="1" x14ac:dyDescent="0.25">
      <c r="B43" s="35" t="s">
        <v>6</v>
      </c>
      <c r="C43" s="36"/>
      <c r="D43" s="37">
        <f>D44+D47+D53</f>
        <v>311453</v>
      </c>
      <c r="E43" s="37">
        <f t="shared" ref="E43:O43" si="8">E44+E47+E53</f>
        <v>235109</v>
      </c>
      <c r="F43" s="37">
        <f t="shared" si="8"/>
        <v>283912</v>
      </c>
      <c r="G43" s="37">
        <f t="shared" si="8"/>
        <v>333738</v>
      </c>
      <c r="H43" s="37">
        <f t="shared" si="8"/>
        <v>316233</v>
      </c>
      <c r="I43" s="37">
        <f t="shared" si="8"/>
        <v>318619</v>
      </c>
      <c r="J43" s="37">
        <f t="shared" si="8"/>
        <v>342306</v>
      </c>
      <c r="K43" s="37">
        <f t="shared" si="8"/>
        <v>329143</v>
      </c>
      <c r="L43" s="37">
        <f t="shared" si="8"/>
        <v>309872</v>
      </c>
      <c r="M43" s="37">
        <f t="shared" si="8"/>
        <v>330203</v>
      </c>
      <c r="N43" s="37">
        <f t="shared" si="8"/>
        <v>302939</v>
      </c>
      <c r="O43" s="37">
        <f t="shared" si="8"/>
        <v>353843</v>
      </c>
      <c r="P43" s="37">
        <f>SUM(D43:O43)</f>
        <v>3767370</v>
      </c>
    </row>
    <row r="44" spans="2:16" s="31" customFormat="1" ht="19.5" customHeight="1" x14ac:dyDescent="0.25">
      <c r="B44" s="38" t="s">
        <v>7</v>
      </c>
      <c r="C44" s="39"/>
      <c r="D44" s="40">
        <f t="shared" ref="D44:O44" si="9">D45+D46</f>
        <v>297189</v>
      </c>
      <c r="E44" s="40">
        <f t="shared" si="9"/>
        <v>222731</v>
      </c>
      <c r="F44" s="40">
        <f t="shared" si="9"/>
        <v>268589</v>
      </c>
      <c r="G44" s="40">
        <f t="shared" si="9"/>
        <v>316983</v>
      </c>
      <c r="H44" s="40">
        <f t="shared" si="9"/>
        <v>300943</v>
      </c>
      <c r="I44" s="40">
        <f t="shared" si="9"/>
        <v>303085</v>
      </c>
      <c r="J44" s="40">
        <f t="shared" si="9"/>
        <v>324297</v>
      </c>
      <c r="K44" s="40">
        <f t="shared" si="9"/>
        <v>313005</v>
      </c>
      <c r="L44" s="40">
        <f t="shared" si="9"/>
        <v>294417</v>
      </c>
      <c r="M44" s="40">
        <f t="shared" si="9"/>
        <v>313877</v>
      </c>
      <c r="N44" s="40">
        <f t="shared" si="9"/>
        <v>288547</v>
      </c>
      <c r="O44" s="40">
        <f t="shared" si="9"/>
        <v>336233</v>
      </c>
      <c r="P44" s="40">
        <f t="shared" ref="P44:P47" si="10">SUM(D44:O44)</f>
        <v>3579896</v>
      </c>
    </row>
    <row r="45" spans="2:16" s="31" customFormat="1" ht="19.5" customHeight="1" x14ac:dyDescent="0.25">
      <c r="B45" s="41"/>
      <c r="C45" s="39" t="s">
        <v>8</v>
      </c>
      <c r="D45" s="40">
        <v>253336</v>
      </c>
      <c r="E45" s="40">
        <v>187277</v>
      </c>
      <c r="F45" s="40">
        <v>227191</v>
      </c>
      <c r="G45" s="40">
        <v>270245</v>
      </c>
      <c r="H45" s="40">
        <v>256281</v>
      </c>
      <c r="I45" s="40">
        <v>256540</v>
      </c>
      <c r="J45" s="40">
        <v>275728</v>
      </c>
      <c r="K45" s="40">
        <v>266246</v>
      </c>
      <c r="L45" s="40">
        <v>245704</v>
      </c>
      <c r="M45" s="40">
        <v>266956</v>
      </c>
      <c r="N45" s="40">
        <v>247873</v>
      </c>
      <c r="O45" s="40">
        <v>287406</v>
      </c>
      <c r="P45" s="40">
        <f>SUM(D45:O45)</f>
        <v>3040783</v>
      </c>
    </row>
    <row r="46" spans="2:16" s="31" customFormat="1" ht="19.5" customHeight="1" x14ac:dyDescent="0.25">
      <c r="B46" s="41"/>
      <c r="C46" s="39" t="s">
        <v>9</v>
      </c>
      <c r="D46" s="40">
        <v>43853</v>
      </c>
      <c r="E46" s="40">
        <v>35454</v>
      </c>
      <c r="F46" s="40">
        <v>41398</v>
      </c>
      <c r="G46" s="40">
        <v>46738</v>
      </c>
      <c r="H46" s="40">
        <v>44662</v>
      </c>
      <c r="I46" s="40">
        <v>46545</v>
      </c>
      <c r="J46" s="40">
        <v>48569</v>
      </c>
      <c r="K46" s="40">
        <v>46759</v>
      </c>
      <c r="L46" s="40">
        <v>48713</v>
      </c>
      <c r="M46" s="40">
        <v>46921</v>
      </c>
      <c r="N46" s="40">
        <v>40674</v>
      </c>
      <c r="O46" s="40">
        <v>48827</v>
      </c>
      <c r="P46" s="40">
        <f t="shared" si="10"/>
        <v>539113</v>
      </c>
    </row>
    <row r="47" spans="2:16" s="31" customFormat="1" ht="19.5" customHeight="1" x14ac:dyDescent="0.25">
      <c r="B47" s="38" t="s">
        <v>10</v>
      </c>
      <c r="C47" s="39"/>
      <c r="D47" s="40">
        <f>SUM(D48:D52)</f>
        <v>12097</v>
      </c>
      <c r="E47" s="40">
        <f t="shared" ref="E47:N47" si="11">SUM(E48:E52)</f>
        <v>9966</v>
      </c>
      <c r="F47" s="40">
        <f t="shared" si="11"/>
        <v>12285</v>
      </c>
      <c r="G47" s="40">
        <f t="shared" si="11"/>
        <v>13970</v>
      </c>
      <c r="H47" s="40">
        <f t="shared" si="11"/>
        <v>12636</v>
      </c>
      <c r="I47" s="40">
        <f t="shared" si="11"/>
        <v>13063</v>
      </c>
      <c r="J47" s="40">
        <f t="shared" si="11"/>
        <v>15144</v>
      </c>
      <c r="K47" s="40">
        <f t="shared" si="11"/>
        <v>13239</v>
      </c>
      <c r="L47" s="40">
        <f t="shared" si="11"/>
        <v>12719</v>
      </c>
      <c r="M47" s="40">
        <f t="shared" si="11"/>
        <v>13391</v>
      </c>
      <c r="N47" s="40">
        <f t="shared" si="11"/>
        <v>11641</v>
      </c>
      <c r="O47" s="40">
        <f>SUM(O48:O52)</f>
        <v>14425</v>
      </c>
      <c r="P47" s="40">
        <f t="shared" si="10"/>
        <v>154576</v>
      </c>
    </row>
    <row r="48" spans="2:16" s="31" customFormat="1" ht="19.5" customHeight="1" x14ac:dyDescent="0.25">
      <c r="B48" s="41"/>
      <c r="C48" s="39" t="s">
        <v>3</v>
      </c>
      <c r="D48" s="40">
        <v>404</v>
      </c>
      <c r="E48" s="40">
        <v>379</v>
      </c>
      <c r="F48" s="40">
        <v>468</v>
      </c>
      <c r="G48" s="40">
        <v>486</v>
      </c>
      <c r="H48" s="40">
        <v>466</v>
      </c>
      <c r="I48" s="40">
        <v>422</v>
      </c>
      <c r="J48" s="40">
        <v>544</v>
      </c>
      <c r="K48" s="40">
        <v>541</v>
      </c>
      <c r="L48" s="40">
        <v>495</v>
      </c>
      <c r="M48" s="40">
        <v>451</v>
      </c>
      <c r="N48" s="40">
        <v>448</v>
      </c>
      <c r="O48" s="40">
        <v>418</v>
      </c>
      <c r="P48" s="40">
        <f t="shared" ref="P48" si="12">P12+P30</f>
        <v>5522</v>
      </c>
    </row>
    <row r="49" spans="2:16" s="31" customFormat="1" ht="19.5" customHeight="1" x14ac:dyDescent="0.25">
      <c r="B49" s="41"/>
      <c r="C49" s="39" t="s">
        <v>0</v>
      </c>
      <c r="D49" s="40">
        <v>2907</v>
      </c>
      <c r="E49" s="40">
        <v>2176</v>
      </c>
      <c r="F49" s="40">
        <v>2529</v>
      </c>
      <c r="G49" s="40">
        <v>3076</v>
      </c>
      <c r="H49" s="40">
        <v>2899</v>
      </c>
      <c r="I49" s="40">
        <v>2979</v>
      </c>
      <c r="J49" s="40">
        <v>3388</v>
      </c>
      <c r="K49" s="40">
        <v>3107</v>
      </c>
      <c r="L49" s="40">
        <v>2835</v>
      </c>
      <c r="M49" s="40">
        <v>3031</v>
      </c>
      <c r="N49" s="40">
        <v>2327</v>
      </c>
      <c r="O49" s="40">
        <v>2836</v>
      </c>
      <c r="P49" s="40">
        <f t="shared" ref="P49" si="13">P13+P31</f>
        <v>34090</v>
      </c>
    </row>
    <row r="50" spans="2:16" s="31" customFormat="1" ht="19.5" customHeight="1" x14ac:dyDescent="0.25">
      <c r="B50" s="41"/>
      <c r="C50" s="39" t="s">
        <v>1</v>
      </c>
      <c r="D50" s="40">
        <v>979</v>
      </c>
      <c r="E50" s="40">
        <v>739</v>
      </c>
      <c r="F50" s="40">
        <v>848</v>
      </c>
      <c r="G50" s="40">
        <v>1149</v>
      </c>
      <c r="H50" s="40">
        <v>905</v>
      </c>
      <c r="I50" s="40">
        <v>862</v>
      </c>
      <c r="J50" s="40">
        <v>1021</v>
      </c>
      <c r="K50" s="40">
        <v>1017</v>
      </c>
      <c r="L50" s="40">
        <v>983</v>
      </c>
      <c r="M50" s="40">
        <v>920</v>
      </c>
      <c r="N50" s="40">
        <v>811</v>
      </c>
      <c r="O50" s="40">
        <v>901</v>
      </c>
      <c r="P50" s="40">
        <f t="shared" ref="P50" si="14">P14++P32</f>
        <v>11135</v>
      </c>
    </row>
    <row r="51" spans="2:16" s="31" customFormat="1" ht="19.5" customHeight="1" x14ac:dyDescent="0.25">
      <c r="B51" s="41"/>
      <c r="C51" s="39" t="s">
        <v>4</v>
      </c>
      <c r="D51" s="40">
        <v>3929</v>
      </c>
      <c r="E51" s="40">
        <v>3185</v>
      </c>
      <c r="F51" s="40">
        <v>3704</v>
      </c>
      <c r="G51" s="40">
        <v>4103</v>
      </c>
      <c r="H51" s="40">
        <v>4078</v>
      </c>
      <c r="I51" s="40">
        <v>3938</v>
      </c>
      <c r="J51" s="40">
        <v>4683</v>
      </c>
      <c r="K51" s="40">
        <v>4236</v>
      </c>
      <c r="L51" s="40">
        <v>3845</v>
      </c>
      <c r="M51" s="40">
        <v>4135</v>
      </c>
      <c r="N51" s="40">
        <v>3688</v>
      </c>
      <c r="O51" s="40">
        <v>4419</v>
      </c>
      <c r="P51" s="40">
        <f t="shared" ref="P51" si="15">P15+P33</f>
        <v>47943</v>
      </c>
    </row>
    <row r="52" spans="2:16" s="31" customFormat="1" ht="19.5" customHeight="1" x14ac:dyDescent="0.25">
      <c r="B52" s="41"/>
      <c r="C52" s="39" t="s">
        <v>2</v>
      </c>
      <c r="D52" s="40">
        <v>3878</v>
      </c>
      <c r="E52" s="40">
        <v>3487</v>
      </c>
      <c r="F52" s="40">
        <v>4736</v>
      </c>
      <c r="G52" s="40">
        <v>5156</v>
      </c>
      <c r="H52" s="40">
        <v>4288</v>
      </c>
      <c r="I52" s="40">
        <v>4862</v>
      </c>
      <c r="J52" s="40">
        <v>5508</v>
      </c>
      <c r="K52" s="40">
        <v>4338</v>
      </c>
      <c r="L52" s="40">
        <v>4561</v>
      </c>
      <c r="M52" s="40">
        <v>4854</v>
      </c>
      <c r="N52" s="40">
        <v>4367</v>
      </c>
      <c r="O52" s="40">
        <v>5851</v>
      </c>
      <c r="P52" s="40">
        <f t="shared" ref="P52" si="16">P16+P34</f>
        <v>55886</v>
      </c>
    </row>
    <row r="53" spans="2:16" s="31" customFormat="1" ht="19.5" customHeight="1" x14ac:dyDescent="0.25">
      <c r="B53" s="45" t="s">
        <v>5</v>
      </c>
      <c r="C53" s="43"/>
      <c r="D53" s="44">
        <v>2167</v>
      </c>
      <c r="E53" s="44">
        <v>2412</v>
      </c>
      <c r="F53" s="44">
        <v>3038</v>
      </c>
      <c r="G53" s="44">
        <v>2785</v>
      </c>
      <c r="H53" s="44">
        <v>2654</v>
      </c>
      <c r="I53" s="44">
        <v>2471</v>
      </c>
      <c r="J53" s="44">
        <v>2865</v>
      </c>
      <c r="K53" s="44">
        <v>2899</v>
      </c>
      <c r="L53" s="44">
        <v>2736</v>
      </c>
      <c r="M53" s="44">
        <v>2935</v>
      </c>
      <c r="N53" s="44">
        <v>2751</v>
      </c>
      <c r="O53" s="44">
        <v>3185</v>
      </c>
      <c r="P53" s="44">
        <f t="shared" ref="P53" si="17">P17+P35</f>
        <v>32898</v>
      </c>
    </row>
    <row r="54" spans="2:16" x14ac:dyDescent="0.25">
      <c r="B54" t="s">
        <v>40</v>
      </c>
    </row>
    <row r="57" spans="2:16" ht="23.25" x14ac:dyDescent="0.25">
      <c r="B57" s="4" t="s">
        <v>41</v>
      </c>
      <c r="C57" s="31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2:16" ht="18.75" x14ac:dyDescent="0.25">
      <c r="B58" s="48"/>
      <c r="C58" s="31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2:16" x14ac:dyDescent="0.25">
      <c r="B59" s="31"/>
      <c r="C59" s="31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spans="2:16" s="31" customFormat="1" ht="19.5" customHeight="1" x14ac:dyDescent="0.25">
      <c r="B60" s="49"/>
      <c r="C60" s="50"/>
      <c r="D60" s="51" t="s">
        <v>11</v>
      </c>
      <c r="E60" s="52" t="s">
        <v>12</v>
      </c>
      <c r="F60" s="52" t="s">
        <v>13</v>
      </c>
      <c r="G60" s="52" t="s">
        <v>14</v>
      </c>
      <c r="H60" s="52" t="s">
        <v>15</v>
      </c>
      <c r="I60" s="52" t="s">
        <v>16</v>
      </c>
      <c r="J60" s="52" t="s">
        <v>17</v>
      </c>
      <c r="K60" s="52" t="s">
        <v>18</v>
      </c>
      <c r="L60" s="52" t="s">
        <v>19</v>
      </c>
      <c r="M60" s="52" t="s">
        <v>20</v>
      </c>
      <c r="N60" s="52" t="s">
        <v>21</v>
      </c>
      <c r="O60" s="52" t="s">
        <v>22</v>
      </c>
      <c r="P60" s="53" t="s">
        <v>23</v>
      </c>
    </row>
    <row r="61" spans="2:16" s="31" customFormat="1" ht="19.5" customHeight="1" x14ac:dyDescent="0.25">
      <c r="B61" s="49" t="s">
        <v>42</v>
      </c>
      <c r="C61" s="46"/>
      <c r="D61" s="54">
        <f>D25/D43*100</f>
        <v>20.736034008341548</v>
      </c>
      <c r="E61" s="54">
        <f t="shared" ref="E61:P61" si="18">E25/E43*100</f>
        <v>19.515203586421617</v>
      </c>
      <c r="F61" s="54">
        <f t="shared" si="18"/>
        <v>17.646665163853591</v>
      </c>
      <c r="G61" s="54">
        <f t="shared" si="18"/>
        <v>18.165447147163345</v>
      </c>
      <c r="H61" s="54">
        <f t="shared" si="18"/>
        <v>17.820404575107595</v>
      </c>
      <c r="I61" s="54">
        <f t="shared" si="18"/>
        <v>17.569259836983981</v>
      </c>
      <c r="J61" s="54">
        <f t="shared" si="18"/>
        <v>18.769755715646237</v>
      </c>
      <c r="K61" s="54">
        <f t="shared" si="18"/>
        <v>18.948602886891109</v>
      </c>
      <c r="L61" s="54">
        <f t="shared" si="18"/>
        <v>19.132415965301803</v>
      </c>
      <c r="M61" s="54">
        <f t="shared" si="18"/>
        <v>18.844468402770417</v>
      </c>
      <c r="N61" s="54">
        <f t="shared" si="18"/>
        <v>19.150390012510769</v>
      </c>
      <c r="O61" s="54">
        <f t="shared" si="18"/>
        <v>18.986951840222925</v>
      </c>
      <c r="P61" s="54">
        <f t="shared" si="18"/>
        <v>18.762452320849825</v>
      </c>
    </row>
    <row r="62" spans="2:16" x14ac:dyDescent="0.25">
      <c r="B62" s="31" t="s">
        <v>43</v>
      </c>
      <c r="C62" s="31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</sheetData>
  <mergeCells count="3">
    <mergeCell ref="D5:P5"/>
    <mergeCell ref="D23:P23"/>
    <mergeCell ref="D41:P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workbookViewId="0">
      <selection activeCell="D18" sqref="D18"/>
    </sheetView>
  </sheetViews>
  <sheetFormatPr defaultRowHeight="15" x14ac:dyDescent="0.25"/>
  <cols>
    <col min="1" max="1" width="9.140625" style="3"/>
    <col min="2" max="2" width="5.42578125" style="3" customWidth="1"/>
    <col min="3" max="3" width="34.28515625" style="3" customWidth="1"/>
    <col min="4" max="15" width="10.7109375" style="3" customWidth="1"/>
    <col min="16" max="16" width="12.28515625" style="3" customWidth="1"/>
    <col min="17" max="16384" width="9.140625" style="3"/>
  </cols>
  <sheetData>
    <row r="3" spans="2:16" ht="23.25" x14ac:dyDescent="0.35">
      <c r="B3" s="2" t="s">
        <v>25</v>
      </c>
    </row>
    <row r="6" spans="2:16" s="8" customFormat="1" ht="19.5" customHeight="1" x14ac:dyDescent="0.25">
      <c r="B6" s="6"/>
      <c r="C6" s="7" t="s">
        <v>24</v>
      </c>
      <c r="D6" s="132">
        <v>2013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6" s="8" customFormat="1" ht="19.5" customHeight="1" x14ac:dyDescent="0.25">
      <c r="B7" s="9"/>
      <c r="C7" s="10"/>
      <c r="D7" s="11" t="s">
        <v>11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1" t="s">
        <v>22</v>
      </c>
      <c r="P7" s="11" t="s">
        <v>23</v>
      </c>
    </row>
    <row r="8" spans="2:16" s="8" customFormat="1" ht="19.5" customHeight="1" x14ac:dyDescent="0.25">
      <c r="B8" s="12" t="s">
        <v>6</v>
      </c>
      <c r="C8" s="13"/>
      <c r="D8" s="14">
        <v>253336</v>
      </c>
      <c r="E8" s="14">
        <v>187277</v>
      </c>
      <c r="F8" s="14">
        <v>227191</v>
      </c>
      <c r="G8" s="14">
        <v>270245</v>
      </c>
      <c r="H8" s="14">
        <v>256281</v>
      </c>
      <c r="I8" s="14">
        <v>256540</v>
      </c>
      <c r="J8" s="14">
        <v>275728</v>
      </c>
      <c r="K8" s="14">
        <v>266246</v>
      </c>
      <c r="L8" s="14">
        <v>245704</v>
      </c>
      <c r="M8" s="14">
        <v>266956</v>
      </c>
      <c r="N8" s="14">
        <v>247873</v>
      </c>
      <c r="O8" s="14">
        <v>287406</v>
      </c>
      <c r="P8" s="14">
        <f>SUM(D8:O8)</f>
        <v>3040783</v>
      </c>
    </row>
    <row r="9" spans="2:16" s="8" customFormat="1" ht="19.5" customHeight="1" x14ac:dyDescent="0.25">
      <c r="B9" s="15" t="s">
        <v>26</v>
      </c>
      <c r="C9" s="16"/>
      <c r="D9" s="17">
        <v>97853</v>
      </c>
      <c r="E9" s="17">
        <v>69136</v>
      </c>
      <c r="F9" s="17">
        <v>85998</v>
      </c>
      <c r="G9" s="17">
        <v>98930</v>
      </c>
      <c r="H9" s="17">
        <v>94297</v>
      </c>
      <c r="I9" s="17">
        <v>96977</v>
      </c>
      <c r="J9" s="17">
        <v>100094</v>
      </c>
      <c r="K9" s="17">
        <v>94899</v>
      </c>
      <c r="L9" s="17">
        <v>86133</v>
      </c>
      <c r="M9" s="17">
        <v>89639</v>
      </c>
      <c r="N9" s="17">
        <v>89123</v>
      </c>
      <c r="O9" s="17">
        <v>101545</v>
      </c>
      <c r="P9" s="17">
        <f>SUM(D9:O9)</f>
        <v>1104624</v>
      </c>
    </row>
    <row r="10" spans="2:16" s="8" customFormat="1" ht="19.5" customHeight="1" x14ac:dyDescent="0.25">
      <c r="B10" s="15" t="s">
        <v>27</v>
      </c>
      <c r="C10" s="16"/>
      <c r="D10" s="17">
        <v>149715</v>
      </c>
      <c r="E10" s="17">
        <v>113431</v>
      </c>
      <c r="F10" s="17">
        <v>135682</v>
      </c>
      <c r="G10" s="17">
        <v>164435</v>
      </c>
      <c r="H10" s="17">
        <v>154906</v>
      </c>
      <c r="I10" s="17">
        <v>153486</v>
      </c>
      <c r="J10" s="17">
        <v>168797</v>
      </c>
      <c r="K10" s="17">
        <v>165348</v>
      </c>
      <c r="L10" s="17">
        <v>153983</v>
      </c>
      <c r="M10" s="17">
        <v>170553</v>
      </c>
      <c r="N10" s="17">
        <v>152314</v>
      </c>
      <c r="O10" s="17">
        <v>178724</v>
      </c>
      <c r="P10" s="17">
        <f>SUM(D10:O10)</f>
        <v>1861374</v>
      </c>
    </row>
    <row r="11" spans="2:16" s="8" customFormat="1" ht="19.5" customHeight="1" x14ac:dyDescent="0.25">
      <c r="B11" s="18" t="s">
        <v>28</v>
      </c>
      <c r="C11" s="19"/>
      <c r="D11" s="20">
        <v>5768</v>
      </c>
      <c r="E11" s="20">
        <v>4710</v>
      </c>
      <c r="F11" s="20">
        <v>5511</v>
      </c>
      <c r="G11" s="20">
        <v>6880</v>
      </c>
      <c r="H11" s="20">
        <v>7078</v>
      </c>
      <c r="I11" s="20">
        <v>6077</v>
      </c>
      <c r="J11" s="20">
        <v>6837</v>
      </c>
      <c r="K11" s="20">
        <v>5999</v>
      </c>
      <c r="L11" s="20">
        <v>5588</v>
      </c>
      <c r="M11" s="20">
        <v>6764</v>
      </c>
      <c r="N11" s="20">
        <v>6436</v>
      </c>
      <c r="O11" s="20">
        <v>7137</v>
      </c>
      <c r="P11" s="20">
        <f>SUM(D11:O11)</f>
        <v>74785</v>
      </c>
    </row>
    <row r="12" spans="2:16" x14ac:dyDescent="0.25">
      <c r="B12" s="120" t="s">
        <v>40</v>
      </c>
    </row>
    <row r="14" spans="2:16" ht="23.25" x14ac:dyDescent="0.25">
      <c r="B14" s="4" t="s">
        <v>25</v>
      </c>
    </row>
    <row r="15" spans="2:16" ht="21" x14ac:dyDescent="0.35">
      <c r="B15" s="5" t="s">
        <v>29</v>
      </c>
    </row>
    <row r="17" spans="2:16" s="8" customFormat="1" ht="19.5" customHeight="1" x14ac:dyDescent="0.25">
      <c r="B17" s="21" t="s">
        <v>30</v>
      </c>
      <c r="C17" s="22"/>
      <c r="D17" s="23" t="s">
        <v>11</v>
      </c>
      <c r="E17" s="24" t="s">
        <v>12</v>
      </c>
      <c r="F17" s="24" t="s">
        <v>13</v>
      </c>
      <c r="G17" s="24" t="s">
        <v>14</v>
      </c>
      <c r="H17" s="24" t="s">
        <v>15</v>
      </c>
      <c r="I17" s="24" t="s">
        <v>16</v>
      </c>
      <c r="J17" s="24" t="s">
        <v>17</v>
      </c>
      <c r="K17" s="24" t="s">
        <v>18</v>
      </c>
      <c r="L17" s="24" t="s">
        <v>19</v>
      </c>
      <c r="M17" s="24" t="s">
        <v>20</v>
      </c>
      <c r="N17" s="24" t="s">
        <v>21</v>
      </c>
      <c r="O17" s="24" t="s">
        <v>22</v>
      </c>
      <c r="P17" s="25" t="s">
        <v>23</v>
      </c>
    </row>
    <row r="18" spans="2:16" s="8" customFormat="1" ht="19.5" customHeight="1" x14ac:dyDescent="0.25">
      <c r="B18" s="12"/>
      <c r="C18" s="13" t="s">
        <v>26</v>
      </c>
      <c r="D18" s="26">
        <f>D9/D8</f>
        <v>0.38625777623393437</v>
      </c>
      <c r="E18" s="26">
        <f t="shared" ref="E18:P18" si="0">E9/E8</f>
        <v>0.36916439285123104</v>
      </c>
      <c r="F18" s="26">
        <f t="shared" si="0"/>
        <v>0.37852731842370518</v>
      </c>
      <c r="G18" s="26">
        <f t="shared" si="0"/>
        <v>0.36607522803382114</v>
      </c>
      <c r="H18" s="26">
        <f t="shared" si="0"/>
        <v>0.36794378045972975</v>
      </c>
      <c r="I18" s="26">
        <f t="shared" si="0"/>
        <v>0.37801902237467844</v>
      </c>
      <c r="J18" s="26">
        <f t="shared" si="0"/>
        <v>0.36301717634770497</v>
      </c>
      <c r="K18" s="26">
        <f t="shared" si="0"/>
        <v>0.35643352388392691</v>
      </c>
      <c r="L18" s="26">
        <f t="shared" si="0"/>
        <v>0.35055595350503044</v>
      </c>
      <c r="M18" s="26">
        <f t="shared" si="0"/>
        <v>0.33578192660962858</v>
      </c>
      <c r="N18" s="26">
        <f t="shared" si="0"/>
        <v>0.35955106042207097</v>
      </c>
      <c r="O18" s="26">
        <f t="shared" si="0"/>
        <v>0.35331551881310758</v>
      </c>
      <c r="P18" s="26">
        <f t="shared" si="0"/>
        <v>0.36326959207546217</v>
      </c>
    </row>
    <row r="19" spans="2:16" s="8" customFormat="1" ht="19.5" customHeight="1" x14ac:dyDescent="0.25">
      <c r="B19" s="15"/>
      <c r="C19" s="16" t="s">
        <v>31</v>
      </c>
      <c r="D19" s="27">
        <f>D10/D8</f>
        <v>0.59097404237850126</v>
      </c>
      <c r="E19" s="27">
        <f t="shared" ref="E19:P19" si="1">E10/E8</f>
        <v>0.60568569552053908</v>
      </c>
      <c r="F19" s="27">
        <f t="shared" si="1"/>
        <v>0.59721555871491383</v>
      </c>
      <c r="G19" s="27">
        <f t="shared" si="1"/>
        <v>0.60846639160761529</v>
      </c>
      <c r="H19" s="27">
        <f t="shared" si="1"/>
        <v>0.60443809724482112</v>
      </c>
      <c r="I19" s="27">
        <f t="shared" si="1"/>
        <v>0.59829266391206049</v>
      </c>
      <c r="J19" s="27">
        <f t="shared" si="1"/>
        <v>0.61218664771078746</v>
      </c>
      <c r="K19" s="27">
        <f t="shared" si="1"/>
        <v>0.62103468221118818</v>
      </c>
      <c r="L19" s="27">
        <f t="shared" si="1"/>
        <v>0.62670123400514444</v>
      </c>
      <c r="M19" s="27">
        <f t="shared" si="1"/>
        <v>0.63888056458742259</v>
      </c>
      <c r="N19" s="27">
        <f t="shared" si="1"/>
        <v>0.61448403012833186</v>
      </c>
      <c r="O19" s="27">
        <f t="shared" si="1"/>
        <v>0.621852014223781</v>
      </c>
      <c r="P19" s="27">
        <f t="shared" si="1"/>
        <v>0.61213641354874715</v>
      </c>
    </row>
    <row r="20" spans="2:16" s="8" customFormat="1" ht="19.5" customHeight="1" x14ac:dyDescent="0.25">
      <c r="B20" s="18"/>
      <c r="C20" s="19" t="s">
        <v>32</v>
      </c>
      <c r="D20" s="28">
        <f>D11/D8</f>
        <v>2.276818138756434E-2</v>
      </c>
      <c r="E20" s="28">
        <f t="shared" ref="E20:P20" si="2">E11/E8</f>
        <v>2.514991162822984E-2</v>
      </c>
      <c r="F20" s="28">
        <f t="shared" si="2"/>
        <v>2.4257122861380952E-2</v>
      </c>
      <c r="G20" s="28">
        <f t="shared" si="2"/>
        <v>2.5458380358563525E-2</v>
      </c>
      <c r="H20" s="28">
        <f t="shared" si="2"/>
        <v>2.7618122295449136E-2</v>
      </c>
      <c r="I20" s="28">
        <f t="shared" si="2"/>
        <v>2.3688313713261092E-2</v>
      </c>
      <c r="J20" s="28">
        <f t="shared" si="2"/>
        <v>2.4796175941507573E-2</v>
      </c>
      <c r="K20" s="28">
        <f t="shared" si="2"/>
        <v>2.2531793904884957E-2</v>
      </c>
      <c r="L20" s="28">
        <f t="shared" si="2"/>
        <v>2.2742812489825154E-2</v>
      </c>
      <c r="M20" s="28">
        <f t="shared" si="2"/>
        <v>2.5337508802948799E-2</v>
      </c>
      <c r="N20" s="28">
        <f t="shared" si="2"/>
        <v>2.5964909449597173E-2</v>
      </c>
      <c r="O20" s="28">
        <f t="shared" si="2"/>
        <v>2.4832466963111418E-2</v>
      </c>
      <c r="P20" s="28">
        <f t="shared" si="2"/>
        <v>2.4593994375790709E-2</v>
      </c>
    </row>
    <row r="21" spans="2:16" x14ac:dyDescent="0.25">
      <c r="B21" s="3" t="s">
        <v>40</v>
      </c>
    </row>
  </sheetData>
  <mergeCells count="1">
    <mergeCell ref="D6:P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4"/>
  <sheetViews>
    <sheetView workbookViewId="0">
      <selection activeCell="F27" sqref="F27"/>
    </sheetView>
  </sheetViews>
  <sheetFormatPr defaultRowHeight="15" x14ac:dyDescent="0.25"/>
  <cols>
    <col min="2" max="2" width="5.42578125" style="31" customWidth="1"/>
    <col min="3" max="3" width="34.28515625" style="31" bestFit="1" customWidth="1"/>
    <col min="4" max="15" width="10.7109375" style="31" customWidth="1"/>
    <col min="16" max="16" width="11.5703125" style="31" customWidth="1"/>
    <col min="17" max="17" width="13.5703125" style="31" customWidth="1"/>
    <col min="18" max="18" width="9.5703125" style="31" customWidth="1"/>
  </cols>
  <sheetData>
    <row r="2" spans="2:16" ht="23.25" x14ac:dyDescent="0.25">
      <c r="B2" s="4" t="s">
        <v>52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2:16" ht="18.75" x14ac:dyDescent="0.25">
      <c r="B3" s="48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2:16" x14ac:dyDescent="0.25"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 t="s">
        <v>24</v>
      </c>
    </row>
    <row r="5" spans="2:16" ht="21" customHeight="1" x14ac:dyDescent="0.25">
      <c r="B5" s="29"/>
      <c r="C5" s="30" t="s">
        <v>24</v>
      </c>
      <c r="D5" s="135">
        <v>2013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7"/>
    </row>
    <row r="6" spans="2:16" x14ac:dyDescent="0.25">
      <c r="B6" s="32"/>
      <c r="C6" s="33"/>
      <c r="D6" s="51" t="s">
        <v>11</v>
      </c>
      <c r="E6" s="52" t="s">
        <v>12</v>
      </c>
      <c r="F6" s="52" t="s">
        <v>13</v>
      </c>
      <c r="G6" s="52" t="s">
        <v>14</v>
      </c>
      <c r="H6" s="52" t="s">
        <v>15</v>
      </c>
      <c r="I6" s="52" t="s">
        <v>16</v>
      </c>
      <c r="J6" s="52" t="s">
        <v>17</v>
      </c>
      <c r="K6" s="52" t="s">
        <v>18</v>
      </c>
      <c r="L6" s="52" t="s">
        <v>19</v>
      </c>
      <c r="M6" s="52" t="s">
        <v>20</v>
      </c>
      <c r="N6" s="52" t="s">
        <v>21</v>
      </c>
      <c r="O6" s="52" t="s">
        <v>22</v>
      </c>
      <c r="P6" s="53" t="s">
        <v>23</v>
      </c>
    </row>
    <row r="7" spans="2:16" s="31" customFormat="1" ht="19.5" customHeight="1" x14ac:dyDescent="0.25">
      <c r="B7" s="62"/>
      <c r="C7" s="63" t="s">
        <v>53</v>
      </c>
      <c r="D7" s="122">
        <v>16470</v>
      </c>
      <c r="E7" s="37">
        <v>12085</v>
      </c>
      <c r="F7" s="37">
        <v>12900</v>
      </c>
      <c r="G7" s="37">
        <v>16832</v>
      </c>
      <c r="H7" s="37">
        <v>15520</v>
      </c>
      <c r="I7" s="37">
        <v>14782</v>
      </c>
      <c r="J7" s="37">
        <v>16426</v>
      </c>
      <c r="K7" s="37">
        <v>16033</v>
      </c>
      <c r="L7" s="37">
        <v>15145</v>
      </c>
      <c r="M7" s="37">
        <v>17795</v>
      </c>
      <c r="N7" s="37">
        <v>16755</v>
      </c>
      <c r="O7" s="37">
        <v>18366</v>
      </c>
      <c r="P7" s="37">
        <f>SUM(D7:O7)</f>
        <v>189109</v>
      </c>
    </row>
    <row r="8" spans="2:16" s="31" customFormat="1" ht="19.5" customHeight="1" x14ac:dyDescent="0.25">
      <c r="B8" s="64"/>
      <c r="C8" s="65" t="s">
        <v>54</v>
      </c>
      <c r="D8" s="40">
        <v>45</v>
      </c>
      <c r="E8" s="40">
        <v>22</v>
      </c>
      <c r="F8" s="40">
        <v>53</v>
      </c>
      <c r="G8" s="40">
        <v>50</v>
      </c>
      <c r="H8" s="40">
        <v>12</v>
      </c>
      <c r="I8" s="40">
        <v>29</v>
      </c>
      <c r="J8" s="40">
        <v>65</v>
      </c>
      <c r="K8" s="40">
        <v>45</v>
      </c>
      <c r="L8" s="40">
        <v>23</v>
      </c>
      <c r="M8" s="40">
        <v>39</v>
      </c>
      <c r="N8" s="40">
        <v>52</v>
      </c>
      <c r="O8" s="40">
        <v>56</v>
      </c>
      <c r="P8" s="40">
        <f t="shared" ref="P8:P10" si="0">SUM(D8:O8)</f>
        <v>491</v>
      </c>
    </row>
    <row r="9" spans="2:16" s="31" customFormat="1" ht="19.5" customHeight="1" x14ac:dyDescent="0.25">
      <c r="B9" s="66"/>
      <c r="C9" s="67" t="s">
        <v>55</v>
      </c>
      <c r="D9" s="40">
        <v>262500</v>
      </c>
      <c r="E9" s="40">
        <v>196783</v>
      </c>
      <c r="F9" s="40">
        <v>238798</v>
      </c>
      <c r="G9" s="40">
        <v>281017</v>
      </c>
      <c r="H9" s="40">
        <v>266921</v>
      </c>
      <c r="I9" s="40">
        <v>269444</v>
      </c>
      <c r="J9" s="40">
        <v>287838</v>
      </c>
      <c r="K9" s="40">
        <v>278169</v>
      </c>
      <c r="L9" s="40">
        <v>260499</v>
      </c>
      <c r="M9" s="40">
        <v>275871</v>
      </c>
      <c r="N9" s="40">
        <v>253941</v>
      </c>
      <c r="O9" s="40">
        <v>297333</v>
      </c>
      <c r="P9" s="40">
        <f t="shared" si="0"/>
        <v>3169114</v>
      </c>
    </row>
    <row r="10" spans="2:16" s="31" customFormat="1" ht="19.5" customHeight="1" x14ac:dyDescent="0.25">
      <c r="B10" s="68"/>
      <c r="C10" s="69" t="s">
        <v>56</v>
      </c>
      <c r="D10" s="123">
        <v>18174</v>
      </c>
      <c r="E10" s="44">
        <v>13841</v>
      </c>
      <c r="F10" s="44">
        <v>16838</v>
      </c>
      <c r="G10" s="44">
        <v>19084</v>
      </c>
      <c r="H10" s="44">
        <v>18490</v>
      </c>
      <c r="I10" s="44">
        <v>18830</v>
      </c>
      <c r="J10" s="44">
        <v>19968</v>
      </c>
      <c r="K10" s="44">
        <v>18758</v>
      </c>
      <c r="L10" s="44">
        <v>18750</v>
      </c>
      <c r="M10" s="44">
        <v>20172</v>
      </c>
      <c r="N10" s="44">
        <v>17799</v>
      </c>
      <c r="O10" s="44">
        <v>20478</v>
      </c>
      <c r="P10" s="44">
        <f t="shared" si="0"/>
        <v>221182</v>
      </c>
    </row>
    <row r="11" spans="2:16" x14ac:dyDescent="0.25">
      <c r="B11" s="31" t="s">
        <v>57</v>
      </c>
    </row>
    <row r="12" spans="2:16" x14ac:dyDescent="0.25">
      <c r="D12" s="121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5" spans="2:16" ht="23.25" x14ac:dyDescent="0.25">
      <c r="B15" s="4" t="s">
        <v>52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</row>
    <row r="16" spans="2:16" ht="18.75" x14ac:dyDescent="0.25">
      <c r="B16" s="48" t="s">
        <v>29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2:16" x14ac:dyDescent="0.25"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2:16" ht="21" x14ac:dyDescent="0.25">
      <c r="B18" s="29"/>
      <c r="C18" s="30" t="s">
        <v>58</v>
      </c>
      <c r="D18" s="135">
        <v>2013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/>
    </row>
    <row r="19" spans="2:16" x14ac:dyDescent="0.25">
      <c r="B19" s="32"/>
      <c r="C19" s="33"/>
      <c r="D19" s="51" t="s">
        <v>11</v>
      </c>
      <c r="E19" s="52" t="s">
        <v>12</v>
      </c>
      <c r="F19" s="52" t="s">
        <v>13</v>
      </c>
      <c r="G19" s="52" t="s">
        <v>14</v>
      </c>
      <c r="H19" s="52" t="s">
        <v>15</v>
      </c>
      <c r="I19" s="52" t="s">
        <v>16</v>
      </c>
      <c r="J19" s="52" t="s">
        <v>17</v>
      </c>
      <c r="K19" s="52" t="s">
        <v>18</v>
      </c>
      <c r="L19" s="52" t="s">
        <v>19</v>
      </c>
      <c r="M19" s="52" t="s">
        <v>20</v>
      </c>
      <c r="N19" s="52" t="s">
        <v>21</v>
      </c>
      <c r="O19" s="52" t="s">
        <v>22</v>
      </c>
      <c r="P19" s="53" t="s">
        <v>23</v>
      </c>
    </row>
    <row r="20" spans="2:16" s="31" customFormat="1" ht="19.5" customHeight="1" x14ac:dyDescent="0.25">
      <c r="B20" s="62"/>
      <c r="C20" s="63" t="s">
        <v>53</v>
      </c>
      <c r="D20" s="70">
        <f>D7/SUM(D$7:D$10)*100</f>
        <v>5.5419278640864906</v>
      </c>
      <c r="E20" s="70">
        <f t="shared" ref="E20:P20" si="1">E7/SUM(E$7:E$10)*100</f>
        <v>5.4258275677835597</v>
      </c>
      <c r="F20" s="70">
        <f t="shared" si="1"/>
        <v>4.8028772585623392</v>
      </c>
      <c r="G20" s="70">
        <f t="shared" si="1"/>
        <v>5.3100639466469808</v>
      </c>
      <c r="H20" s="70">
        <f t="shared" si="1"/>
        <v>5.1571227774030293</v>
      </c>
      <c r="I20" s="70">
        <f t="shared" si="1"/>
        <v>4.8771796690697329</v>
      </c>
      <c r="J20" s="70">
        <f t="shared" si="1"/>
        <v>5.0651100688566348</v>
      </c>
      <c r="K20" s="70">
        <f t="shared" si="1"/>
        <v>5.1222823916550855</v>
      </c>
      <c r="L20" s="70">
        <f t="shared" si="1"/>
        <v>5.1440643712829086</v>
      </c>
      <c r="M20" s="70">
        <f t="shared" si="1"/>
        <v>5.6694182753116671</v>
      </c>
      <c r="N20" s="70">
        <f t="shared" si="1"/>
        <v>5.8066796743684739</v>
      </c>
      <c r="O20" s="70">
        <f t="shared" si="1"/>
        <v>5.4622835950070332</v>
      </c>
      <c r="P20" s="70">
        <f t="shared" si="1"/>
        <v>5.2825277605829886</v>
      </c>
    </row>
    <row r="21" spans="2:16" s="31" customFormat="1" ht="19.5" customHeight="1" x14ac:dyDescent="0.25">
      <c r="B21" s="64"/>
      <c r="C21" s="65" t="s">
        <v>54</v>
      </c>
      <c r="D21" s="71">
        <f t="shared" ref="D21:P23" si="2">D8/SUM(D$7:D$10)*100</f>
        <v>1.5141879410072378E-2</v>
      </c>
      <c r="E21" s="71">
        <f t="shared" si="2"/>
        <v>9.877385725381738E-3</v>
      </c>
      <c r="F21" s="71">
        <f t="shared" si="2"/>
        <v>1.9732751527426665E-2</v>
      </c>
      <c r="G21" s="71">
        <f t="shared" si="2"/>
        <v>1.5773716571551157E-2</v>
      </c>
      <c r="H21" s="71">
        <f t="shared" si="2"/>
        <v>3.9874660650023432E-3</v>
      </c>
      <c r="I21" s="71">
        <f t="shared" si="2"/>
        <v>9.568272926736723E-3</v>
      </c>
      <c r="J21" s="71">
        <f t="shared" si="2"/>
        <v>2.0043355319352321E-2</v>
      </c>
      <c r="K21" s="71">
        <f t="shared" si="2"/>
        <v>1.437676714429482E-2</v>
      </c>
      <c r="L21" s="71">
        <f t="shared" si="2"/>
        <v>7.8120488966330059E-3</v>
      </c>
      <c r="M21" s="71">
        <f t="shared" si="2"/>
        <v>1.2425249381127003E-2</v>
      </c>
      <c r="N21" s="71">
        <f t="shared" si="2"/>
        <v>1.8021327548025105E-2</v>
      </c>
      <c r="O21" s="71">
        <f t="shared" si="2"/>
        <v>1.6655117136033643E-2</v>
      </c>
      <c r="P21" s="71">
        <f t="shared" si="2"/>
        <v>1.3715482237472819E-2</v>
      </c>
    </row>
    <row r="22" spans="2:16" s="31" customFormat="1" ht="19.5" customHeight="1" x14ac:dyDescent="0.25">
      <c r="B22" s="66"/>
      <c r="C22" s="67" t="s">
        <v>55</v>
      </c>
      <c r="D22" s="71">
        <f t="shared" si="2"/>
        <v>88.327629892088879</v>
      </c>
      <c r="E22" s="71">
        <f t="shared" si="2"/>
        <v>88.350072508990664</v>
      </c>
      <c r="F22" s="71">
        <f t="shared" si="2"/>
        <v>88.908332061253432</v>
      </c>
      <c r="G22" s="71">
        <f t="shared" si="2"/>
        <v>88.653650195751823</v>
      </c>
      <c r="H22" s="71">
        <f t="shared" si="2"/>
        <v>88.69486912804085</v>
      </c>
      <c r="I22" s="71">
        <f t="shared" si="2"/>
        <v>88.900473464539658</v>
      </c>
      <c r="J22" s="71">
        <f t="shared" si="2"/>
        <v>88.75752782171898</v>
      </c>
      <c r="K22" s="71">
        <f t="shared" si="2"/>
        <v>88.870465328029908</v>
      </c>
      <c r="L22" s="71">
        <f t="shared" si="2"/>
        <v>88.479605457565285</v>
      </c>
      <c r="M22" s="71">
        <f t="shared" si="2"/>
        <v>87.891435180022754</v>
      </c>
      <c r="N22" s="71">
        <f t="shared" si="2"/>
        <v>88.006806516789297</v>
      </c>
      <c r="O22" s="71">
        <f t="shared" si="2"/>
        <v>88.430641846576634</v>
      </c>
      <c r="P22" s="71">
        <f t="shared" si="2"/>
        <v>88.525309115125125</v>
      </c>
    </row>
    <row r="23" spans="2:16" s="31" customFormat="1" ht="19.5" customHeight="1" x14ac:dyDescent="0.25">
      <c r="B23" s="68"/>
      <c r="C23" s="69" t="s">
        <v>56</v>
      </c>
      <c r="D23" s="72">
        <f t="shared" si="2"/>
        <v>6.1153003644145647</v>
      </c>
      <c r="E23" s="72">
        <f t="shared" si="2"/>
        <v>6.214222537500393</v>
      </c>
      <c r="F23" s="72">
        <f t="shared" si="2"/>
        <v>6.269057928656796</v>
      </c>
      <c r="G23" s="72">
        <f t="shared" si="2"/>
        <v>6.0205121410296449</v>
      </c>
      <c r="H23" s="72">
        <f t="shared" si="2"/>
        <v>6.1440206284911101</v>
      </c>
      <c r="I23" s="72">
        <f t="shared" si="2"/>
        <v>6.2127785934638791</v>
      </c>
      <c r="J23" s="72">
        <f t="shared" si="2"/>
        <v>6.1573187541050327</v>
      </c>
      <c r="K23" s="72">
        <f t="shared" si="2"/>
        <v>5.9928755131707163</v>
      </c>
      <c r="L23" s="72">
        <f t="shared" si="2"/>
        <v>6.3685181222551694</v>
      </c>
      <c r="M23" s="72">
        <f t="shared" si="2"/>
        <v>6.4267212952844588</v>
      </c>
      <c r="N23" s="72">
        <f t="shared" si="2"/>
        <v>6.1684924812942086</v>
      </c>
      <c r="O23" s="72">
        <f t="shared" si="2"/>
        <v>6.0904194412803028</v>
      </c>
      <c r="P23" s="72">
        <f t="shared" si="2"/>
        <v>6.1784476420544063</v>
      </c>
    </row>
    <row r="24" spans="2:16" x14ac:dyDescent="0.25">
      <c r="B24" s="31" t="s">
        <v>43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51"/>
  <sheetViews>
    <sheetView topLeftCell="A6" workbookViewId="0">
      <selection activeCell="E14" sqref="E14:P14"/>
    </sheetView>
  </sheetViews>
  <sheetFormatPr defaultRowHeight="15" x14ac:dyDescent="0.25"/>
  <cols>
    <col min="2" max="2" width="5.42578125" style="31" customWidth="1"/>
    <col min="3" max="3" width="5" style="31" customWidth="1"/>
    <col min="4" max="4" width="33.28515625" style="31" customWidth="1"/>
    <col min="5" max="15" width="10.7109375" style="31" customWidth="1"/>
    <col min="16" max="16" width="13.5703125" style="31" customWidth="1"/>
    <col min="17" max="17" width="12.28515625" style="31" customWidth="1"/>
  </cols>
  <sheetData>
    <row r="2" spans="2:17" ht="23.25" x14ac:dyDescent="0.25">
      <c r="B2" s="4" t="s">
        <v>59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18.75" x14ac:dyDescent="0.25">
      <c r="B3" s="48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5" spans="2:17" s="31" customFormat="1" ht="21" x14ac:dyDescent="0.25">
      <c r="B5" s="29"/>
      <c r="C5" s="73" t="s">
        <v>24</v>
      </c>
      <c r="D5" s="30"/>
      <c r="E5" s="74">
        <v>2013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2:17" s="31" customFormat="1" ht="19.5" customHeight="1" x14ac:dyDescent="0.25">
      <c r="B6" s="32"/>
      <c r="C6" s="77"/>
      <c r="D6" s="33"/>
      <c r="E6" s="34" t="s">
        <v>11</v>
      </c>
      <c r="F6" s="34" t="s">
        <v>12</v>
      </c>
      <c r="G6" s="34" t="s">
        <v>13</v>
      </c>
      <c r="H6" s="34" t="s">
        <v>14</v>
      </c>
      <c r="I6" s="34" t="s">
        <v>15</v>
      </c>
      <c r="J6" s="34" t="s">
        <v>16</v>
      </c>
      <c r="K6" s="78" t="s">
        <v>17</v>
      </c>
      <c r="L6" s="34" t="s">
        <v>18</v>
      </c>
      <c r="M6" s="34" t="s">
        <v>19</v>
      </c>
      <c r="N6" s="34" t="s">
        <v>20</v>
      </c>
      <c r="O6" s="34" t="s">
        <v>21</v>
      </c>
      <c r="P6" s="34" t="s">
        <v>22</v>
      </c>
      <c r="Q6" s="79" t="s">
        <v>23</v>
      </c>
    </row>
    <row r="7" spans="2:17" s="31" customFormat="1" ht="19.5" customHeight="1" x14ac:dyDescent="0.25">
      <c r="B7" s="80" t="s">
        <v>6</v>
      </c>
      <c r="C7" s="81"/>
      <c r="D7" s="82"/>
      <c r="E7" s="124">
        <f t="shared" ref="E7:P7" si="0">E8+E46+E71+E141</f>
        <v>311453</v>
      </c>
      <c r="F7" s="124">
        <f t="shared" si="0"/>
        <v>235109</v>
      </c>
      <c r="G7" s="124">
        <f t="shared" si="0"/>
        <v>283912</v>
      </c>
      <c r="H7" s="124">
        <f t="shared" si="0"/>
        <v>333738</v>
      </c>
      <c r="I7" s="124">
        <f t="shared" si="0"/>
        <v>316233</v>
      </c>
      <c r="J7" s="124">
        <f t="shared" si="0"/>
        <v>318619</v>
      </c>
      <c r="K7" s="124">
        <f t="shared" si="0"/>
        <v>342306</v>
      </c>
      <c r="L7" s="124">
        <f t="shared" si="0"/>
        <v>329143</v>
      </c>
      <c r="M7" s="124">
        <f t="shared" si="0"/>
        <v>309872</v>
      </c>
      <c r="N7" s="124">
        <f t="shared" si="0"/>
        <v>330203</v>
      </c>
      <c r="O7" s="124">
        <f t="shared" si="0"/>
        <v>302939</v>
      </c>
      <c r="P7" s="124">
        <f t="shared" si="0"/>
        <v>353843</v>
      </c>
      <c r="Q7" s="125">
        <f>SUM(E7:P7)</f>
        <v>3767370</v>
      </c>
    </row>
    <row r="8" spans="2:17" s="31" customFormat="1" ht="19.5" customHeight="1" x14ac:dyDescent="0.25">
      <c r="B8" s="83" t="s">
        <v>8</v>
      </c>
      <c r="C8" s="84"/>
      <c r="D8" s="85"/>
      <c r="E8" s="126">
        <f t="shared" ref="E8:P8" si="1">+E9+E45</f>
        <v>253336</v>
      </c>
      <c r="F8" s="126">
        <f t="shared" si="1"/>
        <v>187277</v>
      </c>
      <c r="G8" s="126">
        <f t="shared" si="1"/>
        <v>227191</v>
      </c>
      <c r="H8" s="126">
        <f t="shared" si="1"/>
        <v>270245</v>
      </c>
      <c r="I8" s="126">
        <f t="shared" si="1"/>
        <v>256281</v>
      </c>
      <c r="J8" s="126">
        <f t="shared" si="1"/>
        <v>256540</v>
      </c>
      <c r="K8" s="126">
        <f t="shared" si="1"/>
        <v>275728</v>
      </c>
      <c r="L8" s="126">
        <f t="shared" si="1"/>
        <v>266246</v>
      </c>
      <c r="M8" s="126">
        <f t="shared" si="1"/>
        <v>245704</v>
      </c>
      <c r="N8" s="126">
        <f t="shared" si="1"/>
        <v>266956</v>
      </c>
      <c r="O8" s="126">
        <f t="shared" si="1"/>
        <v>247873</v>
      </c>
      <c r="P8" s="126">
        <f t="shared" si="1"/>
        <v>287406</v>
      </c>
      <c r="Q8" s="126">
        <f t="shared" ref="Q8:Q71" si="2">SUM(E8:P8)</f>
        <v>3040783</v>
      </c>
    </row>
    <row r="9" spans="2:17" s="31" customFormat="1" ht="19.5" customHeight="1" x14ac:dyDescent="0.25">
      <c r="B9" s="41"/>
      <c r="C9" s="86" t="s">
        <v>60</v>
      </c>
      <c r="D9" s="16"/>
      <c r="E9" s="127">
        <f t="shared" ref="E9:P9" si="3">+E10+E11+E14+E17+E22+E23+E24+E25+E28+E29+E32+E33+E36+E37+E40+E41+E44</f>
        <v>248476</v>
      </c>
      <c r="F9" s="127">
        <f t="shared" si="3"/>
        <v>183243</v>
      </c>
      <c r="G9" s="127">
        <f t="shared" si="3"/>
        <v>222964</v>
      </c>
      <c r="H9" s="127">
        <f t="shared" si="3"/>
        <v>264446</v>
      </c>
      <c r="I9" s="127">
        <f t="shared" si="3"/>
        <v>251509</v>
      </c>
      <c r="J9" s="127">
        <f t="shared" si="3"/>
        <v>251703</v>
      </c>
      <c r="K9" s="127">
        <f t="shared" si="3"/>
        <v>270906</v>
      </c>
      <c r="L9" s="127">
        <f t="shared" si="3"/>
        <v>261414</v>
      </c>
      <c r="M9" s="127">
        <f t="shared" si="3"/>
        <v>240925</v>
      </c>
      <c r="N9" s="127">
        <f t="shared" si="3"/>
        <v>261512</v>
      </c>
      <c r="O9" s="127">
        <f t="shared" si="3"/>
        <v>242996</v>
      </c>
      <c r="P9" s="127">
        <f t="shared" si="3"/>
        <v>281982</v>
      </c>
      <c r="Q9" s="127">
        <f t="shared" si="2"/>
        <v>2982076</v>
      </c>
    </row>
    <row r="10" spans="2:17" s="31" customFormat="1" ht="19.5" customHeight="1" x14ac:dyDescent="0.25">
      <c r="B10" s="87"/>
      <c r="C10" s="88"/>
      <c r="D10" s="16" t="s">
        <v>84</v>
      </c>
      <c r="E10" s="17">
        <v>466</v>
      </c>
      <c r="F10" s="17">
        <v>445</v>
      </c>
      <c r="G10" s="17">
        <v>464</v>
      </c>
      <c r="H10" s="17">
        <v>500</v>
      </c>
      <c r="I10" s="17">
        <v>429</v>
      </c>
      <c r="J10" s="17">
        <v>498</v>
      </c>
      <c r="K10" s="17">
        <v>723</v>
      </c>
      <c r="L10" s="17">
        <v>826</v>
      </c>
      <c r="M10" s="17">
        <v>653</v>
      </c>
      <c r="N10" s="17">
        <v>601</v>
      </c>
      <c r="O10" s="17">
        <v>523</v>
      </c>
      <c r="P10" s="17">
        <v>566</v>
      </c>
      <c r="Q10" s="40">
        <f t="shared" si="2"/>
        <v>6694</v>
      </c>
    </row>
    <row r="11" spans="2:17" s="31" customFormat="1" ht="19.5" customHeight="1" x14ac:dyDescent="0.25">
      <c r="B11" s="87"/>
      <c r="C11" s="88"/>
      <c r="D11" s="16" t="s">
        <v>85</v>
      </c>
      <c r="E11" s="17">
        <f>+E12+E13</f>
        <v>854</v>
      </c>
      <c r="F11" s="17">
        <f t="shared" ref="F11:P11" si="4">+F12+F13</f>
        <v>637</v>
      </c>
      <c r="G11" s="17">
        <f t="shared" si="4"/>
        <v>805</v>
      </c>
      <c r="H11" s="17">
        <f t="shared" si="4"/>
        <v>1784</v>
      </c>
      <c r="I11" s="17">
        <f t="shared" si="4"/>
        <v>1449</v>
      </c>
      <c r="J11" s="17">
        <f t="shared" si="4"/>
        <v>1458</v>
      </c>
      <c r="K11" s="17">
        <f t="shared" si="4"/>
        <v>1365</v>
      </c>
      <c r="L11" s="17">
        <f t="shared" si="4"/>
        <v>1842</v>
      </c>
      <c r="M11" s="17">
        <f t="shared" si="4"/>
        <v>1655</v>
      </c>
      <c r="N11" s="17">
        <f t="shared" si="4"/>
        <v>1317</v>
      </c>
      <c r="O11" s="17">
        <f t="shared" si="4"/>
        <v>1391</v>
      </c>
      <c r="P11" s="17">
        <f t="shared" si="4"/>
        <v>1491</v>
      </c>
      <c r="Q11" s="40">
        <f t="shared" si="2"/>
        <v>16048</v>
      </c>
    </row>
    <row r="12" spans="2:17" s="31" customFormat="1" ht="19.5" customHeight="1" x14ac:dyDescent="0.25">
      <c r="B12" s="87"/>
      <c r="C12" s="88"/>
      <c r="D12" s="16" t="s">
        <v>86</v>
      </c>
      <c r="E12" s="17">
        <v>712</v>
      </c>
      <c r="F12" s="17">
        <v>536</v>
      </c>
      <c r="G12" s="17">
        <v>680</v>
      </c>
      <c r="H12" s="17">
        <v>1636</v>
      </c>
      <c r="I12" s="17">
        <v>1294</v>
      </c>
      <c r="J12" s="17">
        <v>1280</v>
      </c>
      <c r="K12" s="17">
        <v>1176</v>
      </c>
      <c r="L12" s="17">
        <v>1654</v>
      </c>
      <c r="M12" s="17">
        <v>1438</v>
      </c>
      <c r="N12" s="17">
        <v>1119</v>
      </c>
      <c r="O12" s="17">
        <v>1231</v>
      </c>
      <c r="P12" s="17">
        <v>1323</v>
      </c>
      <c r="Q12" s="40">
        <f t="shared" si="2"/>
        <v>14079</v>
      </c>
    </row>
    <row r="13" spans="2:17" s="31" customFormat="1" ht="19.5" customHeight="1" x14ac:dyDescent="0.25">
      <c r="B13" s="87"/>
      <c r="C13" s="88"/>
      <c r="D13" s="16" t="s">
        <v>87</v>
      </c>
      <c r="E13" s="17">
        <v>142</v>
      </c>
      <c r="F13" s="17">
        <v>101</v>
      </c>
      <c r="G13" s="17">
        <v>125</v>
      </c>
      <c r="H13" s="17">
        <v>148</v>
      </c>
      <c r="I13" s="17">
        <v>155</v>
      </c>
      <c r="J13" s="17">
        <v>178</v>
      </c>
      <c r="K13" s="17">
        <v>189</v>
      </c>
      <c r="L13" s="17">
        <v>188</v>
      </c>
      <c r="M13" s="17">
        <v>217</v>
      </c>
      <c r="N13" s="17">
        <v>198</v>
      </c>
      <c r="O13" s="17">
        <v>160</v>
      </c>
      <c r="P13" s="17">
        <v>168</v>
      </c>
      <c r="Q13" s="40">
        <f t="shared" si="2"/>
        <v>1969</v>
      </c>
    </row>
    <row r="14" spans="2:17" s="31" customFormat="1" ht="19.5" customHeight="1" x14ac:dyDescent="0.25">
      <c r="B14" s="87"/>
      <c r="C14" s="88"/>
      <c r="D14" s="16" t="s">
        <v>120</v>
      </c>
      <c r="E14" s="17">
        <f>+E15+E16</f>
        <v>5209</v>
      </c>
      <c r="F14" s="17">
        <f t="shared" ref="F14:P14" si="5">+F15+F16</f>
        <v>4101</v>
      </c>
      <c r="G14" s="17">
        <f t="shared" si="5"/>
        <v>3947</v>
      </c>
      <c r="H14" s="17">
        <f t="shared" si="5"/>
        <v>4670</v>
      </c>
      <c r="I14" s="17">
        <f t="shared" si="5"/>
        <v>4527</v>
      </c>
      <c r="J14" s="17">
        <f t="shared" si="5"/>
        <v>3332</v>
      </c>
      <c r="K14" s="17">
        <f t="shared" si="5"/>
        <v>3245</v>
      </c>
      <c r="L14" s="17">
        <f t="shared" si="5"/>
        <v>3232</v>
      </c>
      <c r="M14" s="17">
        <f t="shared" si="5"/>
        <v>3560</v>
      </c>
      <c r="N14" s="17">
        <f t="shared" si="5"/>
        <v>3976</v>
      </c>
      <c r="O14" s="17">
        <f t="shared" si="5"/>
        <v>4179</v>
      </c>
      <c r="P14" s="17">
        <f t="shared" si="5"/>
        <v>4792</v>
      </c>
      <c r="Q14" s="40">
        <f t="shared" si="2"/>
        <v>48770</v>
      </c>
    </row>
    <row r="15" spans="2:17" s="31" customFormat="1" ht="19.5" customHeight="1" x14ac:dyDescent="0.25">
      <c r="B15" s="87"/>
      <c r="C15" s="88"/>
      <c r="D15" s="16" t="s">
        <v>89</v>
      </c>
      <c r="E15" s="17">
        <v>5132</v>
      </c>
      <c r="F15" s="17">
        <v>4035</v>
      </c>
      <c r="G15" s="17">
        <v>3885</v>
      </c>
      <c r="H15" s="17">
        <v>4600</v>
      </c>
      <c r="I15" s="17">
        <v>4463</v>
      </c>
      <c r="J15" s="17">
        <v>3294</v>
      </c>
      <c r="K15" s="17">
        <v>3175</v>
      </c>
      <c r="L15" s="17">
        <v>3164</v>
      </c>
      <c r="M15" s="17">
        <v>3512</v>
      </c>
      <c r="N15" s="17">
        <v>3932</v>
      </c>
      <c r="O15" s="17">
        <v>4112</v>
      </c>
      <c r="P15" s="17">
        <v>4729</v>
      </c>
      <c r="Q15" s="40">
        <f t="shared" si="2"/>
        <v>48033</v>
      </c>
    </row>
    <row r="16" spans="2:17" s="31" customFormat="1" ht="19.5" customHeight="1" x14ac:dyDescent="0.25">
      <c r="B16" s="87"/>
      <c r="C16" s="88"/>
      <c r="D16" s="16" t="s">
        <v>90</v>
      </c>
      <c r="E16" s="17">
        <v>77</v>
      </c>
      <c r="F16" s="17">
        <v>66</v>
      </c>
      <c r="G16" s="17">
        <v>62</v>
      </c>
      <c r="H16" s="17">
        <v>70</v>
      </c>
      <c r="I16" s="17">
        <v>64</v>
      </c>
      <c r="J16" s="17">
        <v>38</v>
      </c>
      <c r="K16" s="17">
        <v>70</v>
      </c>
      <c r="L16" s="17">
        <v>68</v>
      </c>
      <c r="M16" s="17">
        <v>48</v>
      </c>
      <c r="N16" s="17">
        <v>44</v>
      </c>
      <c r="O16" s="17">
        <v>67</v>
      </c>
      <c r="P16" s="17">
        <v>63</v>
      </c>
      <c r="Q16" s="40">
        <f t="shared" si="2"/>
        <v>737</v>
      </c>
    </row>
    <row r="17" spans="2:17" s="31" customFormat="1" ht="19.5" customHeight="1" x14ac:dyDescent="0.25">
      <c r="B17" s="87"/>
      <c r="C17" s="88"/>
      <c r="D17" s="16" t="s">
        <v>91</v>
      </c>
      <c r="E17" s="17">
        <f>+E18+E19+E20+E21</f>
        <v>58283</v>
      </c>
      <c r="F17" s="17">
        <f t="shared" ref="F17:P17" si="6">+F18+F19+F20+F21</f>
        <v>39797</v>
      </c>
      <c r="G17" s="17">
        <f t="shared" si="6"/>
        <v>48288</v>
      </c>
      <c r="H17" s="17">
        <f t="shared" si="6"/>
        <v>55872</v>
      </c>
      <c r="I17" s="17">
        <f t="shared" si="6"/>
        <v>55152</v>
      </c>
      <c r="J17" s="17">
        <f t="shared" si="6"/>
        <v>49927</v>
      </c>
      <c r="K17" s="17">
        <f t="shared" si="6"/>
        <v>54280</v>
      </c>
      <c r="L17" s="17">
        <f t="shared" si="6"/>
        <v>52333</v>
      </c>
      <c r="M17" s="17">
        <f t="shared" si="6"/>
        <v>49699</v>
      </c>
      <c r="N17" s="17">
        <f t="shared" si="6"/>
        <v>49872</v>
      </c>
      <c r="O17" s="17">
        <f t="shared" si="6"/>
        <v>50222</v>
      </c>
      <c r="P17" s="17">
        <f t="shared" si="6"/>
        <v>51498</v>
      </c>
      <c r="Q17" s="40">
        <f t="shared" si="2"/>
        <v>615223</v>
      </c>
    </row>
    <row r="18" spans="2:17" s="31" customFormat="1" ht="19.5" customHeight="1" x14ac:dyDescent="0.25">
      <c r="B18" s="87"/>
      <c r="C18" s="88"/>
      <c r="D18" s="16" t="s">
        <v>92</v>
      </c>
      <c r="E18" s="17">
        <v>34</v>
      </c>
      <c r="F18" s="17">
        <v>23</v>
      </c>
      <c r="G18" s="17">
        <v>33</v>
      </c>
      <c r="H18" s="17">
        <v>41</v>
      </c>
      <c r="I18" s="17">
        <v>33</v>
      </c>
      <c r="J18" s="17">
        <v>41</v>
      </c>
      <c r="K18" s="17">
        <v>65</v>
      </c>
      <c r="L18" s="17">
        <v>56</v>
      </c>
      <c r="M18" s="17">
        <v>58</v>
      </c>
      <c r="N18" s="17">
        <v>43</v>
      </c>
      <c r="O18" s="17">
        <v>45</v>
      </c>
      <c r="P18" s="17">
        <v>51</v>
      </c>
      <c r="Q18" s="40">
        <f t="shared" si="2"/>
        <v>523</v>
      </c>
    </row>
    <row r="19" spans="2:17" s="31" customFormat="1" ht="19.5" customHeight="1" x14ac:dyDescent="0.25">
      <c r="B19" s="87"/>
      <c r="C19" s="88"/>
      <c r="D19" s="16" t="s">
        <v>93</v>
      </c>
      <c r="E19" s="17">
        <v>172</v>
      </c>
      <c r="F19" s="17">
        <v>239</v>
      </c>
      <c r="G19" s="17">
        <v>308</v>
      </c>
      <c r="H19" s="17">
        <v>166</v>
      </c>
      <c r="I19" s="17">
        <v>96</v>
      </c>
      <c r="J19" s="17">
        <v>90</v>
      </c>
      <c r="K19" s="17">
        <v>347</v>
      </c>
      <c r="L19" s="17">
        <v>351</v>
      </c>
      <c r="M19" s="17">
        <v>326</v>
      </c>
      <c r="N19" s="17">
        <v>282</v>
      </c>
      <c r="O19" s="17">
        <v>230</v>
      </c>
      <c r="P19" s="17">
        <v>273</v>
      </c>
      <c r="Q19" s="40">
        <f t="shared" si="2"/>
        <v>2880</v>
      </c>
    </row>
    <row r="20" spans="2:17" s="31" customFormat="1" ht="19.5" customHeight="1" x14ac:dyDescent="0.25">
      <c r="B20" s="87"/>
      <c r="C20" s="88"/>
      <c r="D20" s="16" t="s">
        <v>94</v>
      </c>
      <c r="E20" s="17">
        <v>57797</v>
      </c>
      <c r="F20" s="17">
        <v>39285</v>
      </c>
      <c r="G20" s="17">
        <v>47603</v>
      </c>
      <c r="H20" s="17">
        <v>55287</v>
      </c>
      <c r="I20" s="17">
        <v>54518</v>
      </c>
      <c r="J20" s="17">
        <v>49339</v>
      </c>
      <c r="K20" s="17">
        <v>53486</v>
      </c>
      <c r="L20" s="17">
        <v>51593</v>
      </c>
      <c r="M20" s="17">
        <v>49058</v>
      </c>
      <c r="N20" s="17">
        <v>49368</v>
      </c>
      <c r="O20" s="17">
        <v>49852</v>
      </c>
      <c r="P20" s="17">
        <v>51045</v>
      </c>
      <c r="Q20" s="40">
        <f t="shared" si="2"/>
        <v>608231</v>
      </c>
    </row>
    <row r="21" spans="2:17" s="31" customFormat="1" ht="19.5" customHeight="1" x14ac:dyDescent="0.25">
      <c r="B21" s="87"/>
      <c r="C21" s="88"/>
      <c r="D21" s="16" t="s">
        <v>95</v>
      </c>
      <c r="E21" s="17">
        <v>280</v>
      </c>
      <c r="F21" s="17">
        <v>250</v>
      </c>
      <c r="G21" s="17">
        <v>344</v>
      </c>
      <c r="H21" s="17">
        <v>378</v>
      </c>
      <c r="I21" s="17">
        <v>505</v>
      </c>
      <c r="J21" s="17">
        <v>457</v>
      </c>
      <c r="K21" s="17">
        <v>382</v>
      </c>
      <c r="L21" s="17">
        <v>333</v>
      </c>
      <c r="M21" s="17">
        <v>257</v>
      </c>
      <c r="N21" s="17">
        <v>179</v>
      </c>
      <c r="O21" s="17">
        <v>95</v>
      </c>
      <c r="P21" s="17">
        <v>129</v>
      </c>
      <c r="Q21" s="40">
        <f t="shared" si="2"/>
        <v>3589</v>
      </c>
    </row>
    <row r="22" spans="2:17" s="31" customFormat="1" ht="19.5" customHeight="1" x14ac:dyDescent="0.25">
      <c r="B22" s="87"/>
      <c r="C22" s="88"/>
      <c r="D22" s="16" t="s">
        <v>96</v>
      </c>
      <c r="E22" s="17">
        <v>24387</v>
      </c>
      <c r="F22" s="17">
        <v>17520</v>
      </c>
      <c r="G22" s="17">
        <v>21476</v>
      </c>
      <c r="H22" s="17">
        <v>24908</v>
      </c>
      <c r="I22" s="17">
        <v>25703</v>
      </c>
      <c r="J22" s="17">
        <v>27401</v>
      </c>
      <c r="K22" s="17">
        <v>30809</v>
      </c>
      <c r="L22" s="17">
        <v>28817</v>
      </c>
      <c r="M22" s="17">
        <v>25884</v>
      </c>
      <c r="N22" s="17">
        <v>27181</v>
      </c>
      <c r="O22" s="17">
        <v>24382</v>
      </c>
      <c r="P22" s="17">
        <v>29169</v>
      </c>
      <c r="Q22" s="40">
        <f t="shared" si="2"/>
        <v>307637</v>
      </c>
    </row>
    <row r="23" spans="2:17" s="31" customFormat="1" ht="19.5" customHeight="1" x14ac:dyDescent="0.25">
      <c r="B23" s="87"/>
      <c r="C23" s="88"/>
      <c r="D23" s="16" t="s">
        <v>97</v>
      </c>
      <c r="E23" s="17">
        <v>45758</v>
      </c>
      <c r="F23" s="17">
        <v>32489</v>
      </c>
      <c r="G23" s="17">
        <v>41452</v>
      </c>
      <c r="H23" s="17">
        <v>46351</v>
      </c>
      <c r="I23" s="17">
        <v>44208</v>
      </c>
      <c r="J23" s="17">
        <v>46466</v>
      </c>
      <c r="K23" s="17">
        <v>52959</v>
      </c>
      <c r="L23" s="17">
        <v>50275</v>
      </c>
      <c r="M23" s="17">
        <v>41944</v>
      </c>
      <c r="N23" s="17">
        <v>51531</v>
      </c>
      <c r="O23" s="17">
        <v>43320</v>
      </c>
      <c r="P23" s="17">
        <v>52073</v>
      </c>
      <c r="Q23" s="40">
        <f t="shared" si="2"/>
        <v>548826</v>
      </c>
    </row>
    <row r="24" spans="2:17" s="31" customFormat="1" ht="19.5" customHeight="1" x14ac:dyDescent="0.25">
      <c r="B24" s="89"/>
      <c r="C24" s="90"/>
      <c r="D24" s="16" t="s">
        <v>98</v>
      </c>
      <c r="E24" s="17">
        <v>7505</v>
      </c>
      <c r="F24" s="17">
        <v>8885</v>
      </c>
      <c r="G24" s="17">
        <v>11283</v>
      </c>
      <c r="H24" s="17">
        <v>13174</v>
      </c>
      <c r="I24" s="17">
        <v>11849</v>
      </c>
      <c r="J24" s="17">
        <v>12432</v>
      </c>
      <c r="K24" s="17">
        <v>12200</v>
      </c>
      <c r="L24" s="17">
        <v>11968</v>
      </c>
      <c r="M24" s="17">
        <v>9906</v>
      </c>
      <c r="N24" s="17">
        <v>13317</v>
      </c>
      <c r="O24" s="17">
        <v>12276</v>
      </c>
      <c r="P24" s="17">
        <v>14484</v>
      </c>
      <c r="Q24" s="40">
        <f t="shared" si="2"/>
        <v>139279</v>
      </c>
    </row>
    <row r="25" spans="2:17" s="31" customFormat="1" ht="19.5" customHeight="1" x14ac:dyDescent="0.25">
      <c r="B25" s="89"/>
      <c r="C25" s="90"/>
      <c r="D25" s="16" t="s">
        <v>99</v>
      </c>
      <c r="E25" s="17">
        <f>+E26+E27</f>
        <v>3448</v>
      </c>
      <c r="F25" s="17">
        <f t="shared" ref="F25:P25" si="7">+F26+F27</f>
        <v>2755</v>
      </c>
      <c r="G25" s="17">
        <f t="shared" si="7"/>
        <v>3225</v>
      </c>
      <c r="H25" s="17">
        <f t="shared" si="7"/>
        <v>3792</v>
      </c>
      <c r="I25" s="17">
        <f t="shared" si="7"/>
        <v>3692</v>
      </c>
      <c r="J25" s="17">
        <f t="shared" si="7"/>
        <v>3676</v>
      </c>
      <c r="K25" s="17">
        <f t="shared" si="7"/>
        <v>3678</v>
      </c>
      <c r="L25" s="17">
        <f t="shared" si="7"/>
        <v>3345</v>
      </c>
      <c r="M25" s="17">
        <f t="shared" si="7"/>
        <v>3275</v>
      </c>
      <c r="N25" s="17">
        <f t="shared" si="7"/>
        <v>4217</v>
      </c>
      <c r="O25" s="17">
        <f t="shared" si="7"/>
        <v>3446</v>
      </c>
      <c r="P25" s="17">
        <f t="shared" si="7"/>
        <v>4538</v>
      </c>
      <c r="Q25" s="40">
        <f t="shared" si="2"/>
        <v>43087</v>
      </c>
    </row>
    <row r="26" spans="2:17" s="31" customFormat="1" ht="19.5" customHeight="1" x14ac:dyDescent="0.25">
      <c r="B26" s="89"/>
      <c r="C26" s="90"/>
      <c r="D26" s="16" t="s">
        <v>100</v>
      </c>
      <c r="E26" s="17">
        <v>2912</v>
      </c>
      <c r="F26" s="17">
        <v>2349</v>
      </c>
      <c r="G26" s="17">
        <v>2753</v>
      </c>
      <c r="H26" s="17">
        <v>3174</v>
      </c>
      <c r="I26" s="17">
        <v>3142</v>
      </c>
      <c r="J26" s="17">
        <v>3154</v>
      </c>
      <c r="K26" s="17">
        <v>3133</v>
      </c>
      <c r="L26" s="17">
        <v>2781</v>
      </c>
      <c r="M26" s="17">
        <v>2816</v>
      </c>
      <c r="N26" s="17">
        <v>3687</v>
      </c>
      <c r="O26" s="17">
        <v>2949</v>
      </c>
      <c r="P26" s="17">
        <v>3945</v>
      </c>
      <c r="Q26" s="40">
        <f t="shared" si="2"/>
        <v>36795</v>
      </c>
    </row>
    <row r="27" spans="2:17" s="31" customFormat="1" ht="19.5" customHeight="1" x14ac:dyDescent="0.25">
      <c r="B27" s="89"/>
      <c r="C27" s="90"/>
      <c r="D27" s="16" t="s">
        <v>101</v>
      </c>
      <c r="E27" s="17">
        <v>536</v>
      </c>
      <c r="F27" s="17">
        <v>406</v>
      </c>
      <c r="G27" s="17">
        <v>472</v>
      </c>
      <c r="H27" s="17">
        <v>618</v>
      </c>
      <c r="I27" s="17">
        <v>550</v>
      </c>
      <c r="J27" s="17">
        <v>522</v>
      </c>
      <c r="K27" s="17">
        <v>545</v>
      </c>
      <c r="L27" s="17">
        <v>564</v>
      </c>
      <c r="M27" s="17">
        <v>459</v>
      </c>
      <c r="N27" s="17">
        <v>530</v>
      </c>
      <c r="O27" s="17">
        <v>497</v>
      </c>
      <c r="P27" s="17">
        <v>593</v>
      </c>
      <c r="Q27" s="40">
        <f t="shared" si="2"/>
        <v>6292</v>
      </c>
    </row>
    <row r="28" spans="2:17" s="31" customFormat="1" ht="19.5" customHeight="1" x14ac:dyDescent="0.25">
      <c r="B28" s="89"/>
      <c r="C28" s="90"/>
      <c r="D28" s="16" t="s">
        <v>102</v>
      </c>
      <c r="E28" s="17">
        <v>9030</v>
      </c>
      <c r="F28" s="17">
        <v>10178</v>
      </c>
      <c r="G28" s="17">
        <v>12537</v>
      </c>
      <c r="H28" s="17">
        <v>13085</v>
      </c>
      <c r="I28" s="17">
        <v>13995</v>
      </c>
      <c r="J28" s="17">
        <v>12017</v>
      </c>
      <c r="K28" s="17">
        <v>14613</v>
      </c>
      <c r="L28" s="17">
        <v>13594</v>
      </c>
      <c r="M28" s="17">
        <v>12581</v>
      </c>
      <c r="N28" s="17">
        <v>14858</v>
      </c>
      <c r="O28" s="17">
        <v>14446</v>
      </c>
      <c r="P28" s="17">
        <v>16779</v>
      </c>
      <c r="Q28" s="40">
        <f t="shared" si="2"/>
        <v>157713</v>
      </c>
    </row>
    <row r="29" spans="2:17" s="31" customFormat="1" ht="19.5" customHeight="1" x14ac:dyDescent="0.25">
      <c r="B29" s="89"/>
      <c r="C29" s="90"/>
      <c r="D29" s="16" t="s">
        <v>103</v>
      </c>
      <c r="E29" s="17">
        <f>+E30+E31</f>
        <v>868</v>
      </c>
      <c r="F29" s="17">
        <f t="shared" ref="F29:P29" si="8">+F30+F31</f>
        <v>580</v>
      </c>
      <c r="G29" s="17">
        <f t="shared" si="8"/>
        <v>824</v>
      </c>
      <c r="H29" s="17">
        <f t="shared" si="8"/>
        <v>1128</v>
      </c>
      <c r="I29" s="17">
        <f t="shared" si="8"/>
        <v>988</v>
      </c>
      <c r="J29" s="17">
        <f t="shared" si="8"/>
        <v>1038</v>
      </c>
      <c r="K29" s="17">
        <f t="shared" si="8"/>
        <v>920</v>
      </c>
      <c r="L29" s="17">
        <f t="shared" si="8"/>
        <v>931</v>
      </c>
      <c r="M29" s="17">
        <f t="shared" si="8"/>
        <v>958</v>
      </c>
      <c r="N29" s="17">
        <f t="shared" si="8"/>
        <v>930</v>
      </c>
      <c r="O29" s="17">
        <f t="shared" si="8"/>
        <v>762</v>
      </c>
      <c r="P29" s="17">
        <f t="shared" si="8"/>
        <v>1011</v>
      </c>
      <c r="Q29" s="40">
        <f t="shared" si="2"/>
        <v>10938</v>
      </c>
    </row>
    <row r="30" spans="2:17" s="31" customFormat="1" ht="19.5" customHeight="1" x14ac:dyDescent="0.25">
      <c r="B30" s="89"/>
      <c r="C30" s="90"/>
      <c r="D30" s="16" t="s">
        <v>104</v>
      </c>
      <c r="E30" s="17">
        <v>21</v>
      </c>
      <c r="F30" s="17">
        <v>20</v>
      </c>
      <c r="G30" s="17">
        <v>23</v>
      </c>
      <c r="H30" s="17">
        <v>30</v>
      </c>
      <c r="I30" s="17">
        <v>17</v>
      </c>
      <c r="J30" s="17">
        <v>20</v>
      </c>
      <c r="K30" s="17">
        <v>32</v>
      </c>
      <c r="L30" s="17">
        <v>28</v>
      </c>
      <c r="M30" s="17">
        <v>43</v>
      </c>
      <c r="N30" s="17">
        <v>36</v>
      </c>
      <c r="O30" s="17">
        <v>21</v>
      </c>
      <c r="P30" s="17">
        <v>22</v>
      </c>
      <c r="Q30" s="40">
        <f t="shared" si="2"/>
        <v>313</v>
      </c>
    </row>
    <row r="31" spans="2:17" s="31" customFormat="1" ht="19.5" customHeight="1" x14ac:dyDescent="0.25">
      <c r="B31" s="89"/>
      <c r="C31" s="90"/>
      <c r="D31" s="16" t="s">
        <v>105</v>
      </c>
      <c r="E31" s="17">
        <v>847</v>
      </c>
      <c r="F31" s="17">
        <v>560</v>
      </c>
      <c r="G31" s="17">
        <v>801</v>
      </c>
      <c r="H31" s="17">
        <v>1098</v>
      </c>
      <c r="I31" s="17">
        <v>971</v>
      </c>
      <c r="J31" s="17">
        <v>1018</v>
      </c>
      <c r="K31" s="17">
        <v>888</v>
      </c>
      <c r="L31" s="17">
        <v>903</v>
      </c>
      <c r="M31" s="17">
        <v>915</v>
      </c>
      <c r="N31" s="17">
        <v>894</v>
      </c>
      <c r="O31" s="17">
        <v>741</v>
      </c>
      <c r="P31" s="17">
        <v>989</v>
      </c>
      <c r="Q31" s="40">
        <f t="shared" si="2"/>
        <v>10625</v>
      </c>
    </row>
    <row r="32" spans="2:17" s="31" customFormat="1" ht="19.5" customHeight="1" x14ac:dyDescent="0.25">
      <c r="B32" s="89"/>
      <c r="C32" s="90"/>
      <c r="D32" s="16" t="s">
        <v>106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40">
        <f t="shared" si="2"/>
        <v>0</v>
      </c>
    </row>
    <row r="33" spans="2:17" s="31" customFormat="1" ht="19.5" customHeight="1" x14ac:dyDescent="0.25">
      <c r="B33" s="89"/>
      <c r="C33" s="90"/>
      <c r="D33" s="16" t="s">
        <v>107</v>
      </c>
      <c r="E33" s="17">
        <f>+E34+E35</f>
        <v>624</v>
      </c>
      <c r="F33" s="17">
        <f t="shared" ref="F33:P33" si="9">+F34+F35</f>
        <v>612</v>
      </c>
      <c r="G33" s="17">
        <f t="shared" si="9"/>
        <v>725</v>
      </c>
      <c r="H33" s="17">
        <f t="shared" si="9"/>
        <v>904</v>
      </c>
      <c r="I33" s="17">
        <f t="shared" si="9"/>
        <v>968</v>
      </c>
      <c r="J33" s="17">
        <f t="shared" si="9"/>
        <v>715</v>
      </c>
      <c r="K33" s="17">
        <f t="shared" si="9"/>
        <v>1095</v>
      </c>
      <c r="L33" s="17">
        <f t="shared" si="9"/>
        <v>930</v>
      </c>
      <c r="M33" s="17">
        <f t="shared" si="9"/>
        <v>730</v>
      </c>
      <c r="N33" s="17">
        <f t="shared" si="9"/>
        <v>557</v>
      </c>
      <c r="O33" s="17">
        <f t="shared" si="9"/>
        <v>1003</v>
      </c>
      <c r="P33" s="17">
        <f t="shared" si="9"/>
        <v>1160</v>
      </c>
      <c r="Q33" s="40">
        <f t="shared" si="2"/>
        <v>10023</v>
      </c>
    </row>
    <row r="34" spans="2:17" s="31" customFormat="1" ht="19.5" customHeight="1" x14ac:dyDescent="0.25">
      <c r="B34" s="89"/>
      <c r="C34" s="90"/>
      <c r="D34" s="16" t="s">
        <v>108</v>
      </c>
      <c r="E34" s="17">
        <v>595</v>
      </c>
      <c r="F34" s="17">
        <v>591</v>
      </c>
      <c r="G34" s="17">
        <v>695</v>
      </c>
      <c r="H34" s="17">
        <v>880</v>
      </c>
      <c r="I34" s="17">
        <v>919</v>
      </c>
      <c r="J34" s="17">
        <v>680</v>
      </c>
      <c r="K34" s="17">
        <v>939</v>
      </c>
      <c r="L34" s="17">
        <v>825</v>
      </c>
      <c r="M34" s="17">
        <v>663</v>
      </c>
      <c r="N34" s="17">
        <v>494</v>
      </c>
      <c r="O34" s="17">
        <v>995</v>
      </c>
      <c r="P34" s="17">
        <v>1141</v>
      </c>
      <c r="Q34" s="40">
        <f t="shared" si="2"/>
        <v>9417</v>
      </c>
    </row>
    <row r="35" spans="2:17" s="31" customFormat="1" ht="19.5" customHeight="1" x14ac:dyDescent="0.25">
      <c r="B35" s="89"/>
      <c r="C35" s="90"/>
      <c r="D35" s="16" t="s">
        <v>109</v>
      </c>
      <c r="E35" s="17">
        <v>29</v>
      </c>
      <c r="F35" s="17">
        <v>21</v>
      </c>
      <c r="G35" s="17">
        <v>30</v>
      </c>
      <c r="H35" s="17">
        <v>24</v>
      </c>
      <c r="I35" s="17">
        <v>49</v>
      </c>
      <c r="J35" s="17">
        <v>35</v>
      </c>
      <c r="K35" s="17">
        <v>156</v>
      </c>
      <c r="L35" s="17">
        <v>105</v>
      </c>
      <c r="M35" s="17">
        <v>67</v>
      </c>
      <c r="N35" s="17">
        <v>63</v>
      </c>
      <c r="O35" s="17">
        <v>8</v>
      </c>
      <c r="P35" s="17">
        <v>19</v>
      </c>
      <c r="Q35" s="40">
        <f t="shared" si="2"/>
        <v>606</v>
      </c>
    </row>
    <row r="36" spans="2:17" s="31" customFormat="1" ht="19.5" customHeight="1" x14ac:dyDescent="0.25">
      <c r="B36" s="89"/>
      <c r="C36" s="90"/>
      <c r="D36" s="16" t="s">
        <v>110</v>
      </c>
      <c r="E36" s="17">
        <v>6058</v>
      </c>
      <c r="F36" s="17">
        <v>4238</v>
      </c>
      <c r="G36" s="17">
        <v>4789</v>
      </c>
      <c r="H36" s="17">
        <v>5213</v>
      </c>
      <c r="I36" s="17">
        <v>4919</v>
      </c>
      <c r="J36" s="17">
        <v>4521</v>
      </c>
      <c r="K36" s="17">
        <v>5994</v>
      </c>
      <c r="L36" s="17">
        <v>5707</v>
      </c>
      <c r="M36" s="17">
        <v>5583</v>
      </c>
      <c r="N36" s="17">
        <v>4854</v>
      </c>
      <c r="O36" s="17">
        <v>4929</v>
      </c>
      <c r="P36" s="17">
        <v>5425</v>
      </c>
      <c r="Q36" s="40">
        <f t="shared" si="2"/>
        <v>62230</v>
      </c>
    </row>
    <row r="37" spans="2:17" s="31" customFormat="1" ht="19.5" customHeight="1" x14ac:dyDescent="0.25">
      <c r="B37" s="89"/>
      <c r="C37" s="90"/>
      <c r="D37" s="16" t="s">
        <v>111</v>
      </c>
      <c r="E37" s="17">
        <f>+E38+E39</f>
        <v>10799</v>
      </c>
      <c r="F37" s="17">
        <f t="shared" ref="F37:P37" si="10">+F38+F39</f>
        <v>7826</v>
      </c>
      <c r="G37" s="17">
        <f t="shared" si="10"/>
        <v>8197</v>
      </c>
      <c r="H37" s="17">
        <f t="shared" si="10"/>
        <v>10237</v>
      </c>
      <c r="I37" s="17">
        <f t="shared" si="10"/>
        <v>10433</v>
      </c>
      <c r="J37" s="17">
        <f t="shared" si="10"/>
        <v>9793</v>
      </c>
      <c r="K37" s="17">
        <f t="shared" si="10"/>
        <v>9323</v>
      </c>
      <c r="L37" s="17">
        <f t="shared" si="10"/>
        <v>9726</v>
      </c>
      <c r="M37" s="17">
        <f t="shared" si="10"/>
        <v>9441</v>
      </c>
      <c r="N37" s="17">
        <f t="shared" si="10"/>
        <v>10551</v>
      </c>
      <c r="O37" s="17">
        <f t="shared" si="10"/>
        <v>8802</v>
      </c>
      <c r="P37" s="17">
        <f t="shared" si="10"/>
        <v>11202</v>
      </c>
      <c r="Q37" s="40">
        <f t="shared" si="2"/>
        <v>116330</v>
      </c>
    </row>
    <row r="38" spans="2:17" s="31" customFormat="1" ht="19.5" customHeight="1" x14ac:dyDescent="0.25">
      <c r="B38" s="89"/>
      <c r="C38" s="90"/>
      <c r="D38" s="16" t="s">
        <v>112</v>
      </c>
      <c r="E38" s="17">
        <v>4952</v>
      </c>
      <c r="F38" s="17">
        <v>3107</v>
      </c>
      <c r="G38" s="17">
        <v>3123</v>
      </c>
      <c r="H38" s="17">
        <v>4576</v>
      </c>
      <c r="I38" s="17">
        <v>5093</v>
      </c>
      <c r="J38" s="17">
        <v>4949</v>
      </c>
      <c r="K38" s="17">
        <v>4875</v>
      </c>
      <c r="L38" s="17">
        <v>5025</v>
      </c>
      <c r="M38" s="17">
        <v>4353</v>
      </c>
      <c r="N38" s="17">
        <v>4623</v>
      </c>
      <c r="O38" s="17">
        <v>3850</v>
      </c>
      <c r="P38" s="17">
        <v>4555</v>
      </c>
      <c r="Q38" s="40">
        <f t="shared" si="2"/>
        <v>53081</v>
      </c>
    </row>
    <row r="39" spans="2:17" s="31" customFormat="1" ht="19.5" customHeight="1" x14ac:dyDescent="0.25">
      <c r="B39" s="89"/>
      <c r="C39" s="90"/>
      <c r="D39" s="16" t="s">
        <v>113</v>
      </c>
      <c r="E39" s="17">
        <v>5847</v>
      </c>
      <c r="F39" s="17">
        <v>4719</v>
      </c>
      <c r="G39" s="17">
        <v>5074</v>
      </c>
      <c r="H39" s="17">
        <v>5661</v>
      </c>
      <c r="I39" s="17">
        <v>5340</v>
      </c>
      <c r="J39" s="17">
        <v>4844</v>
      </c>
      <c r="K39" s="17">
        <v>4448</v>
      </c>
      <c r="L39" s="17">
        <v>4701</v>
      </c>
      <c r="M39" s="17">
        <v>5088</v>
      </c>
      <c r="N39" s="17">
        <v>5928</v>
      </c>
      <c r="O39" s="17">
        <v>4952</v>
      </c>
      <c r="P39" s="17">
        <v>6647</v>
      </c>
      <c r="Q39" s="40">
        <f t="shared" si="2"/>
        <v>63249</v>
      </c>
    </row>
    <row r="40" spans="2:17" s="31" customFormat="1" ht="19.5" customHeight="1" x14ac:dyDescent="0.25">
      <c r="B40" s="89"/>
      <c r="C40" s="90"/>
      <c r="D40" s="16" t="s">
        <v>114</v>
      </c>
      <c r="E40" s="17">
        <v>15871</v>
      </c>
      <c r="F40" s="17">
        <v>9833</v>
      </c>
      <c r="G40" s="17">
        <v>13181</v>
      </c>
      <c r="H40" s="17">
        <v>20043</v>
      </c>
      <c r="I40" s="17">
        <v>17106</v>
      </c>
      <c r="J40" s="17">
        <v>18746</v>
      </c>
      <c r="K40" s="17">
        <v>21542</v>
      </c>
      <c r="L40" s="17">
        <v>20722</v>
      </c>
      <c r="M40" s="17">
        <v>19397</v>
      </c>
      <c r="N40" s="17">
        <v>20335</v>
      </c>
      <c r="O40" s="17">
        <v>19564</v>
      </c>
      <c r="P40" s="17">
        <v>24356</v>
      </c>
      <c r="Q40" s="40">
        <f t="shared" si="2"/>
        <v>220696</v>
      </c>
    </row>
    <row r="41" spans="2:17" s="31" customFormat="1" ht="19.5" customHeight="1" x14ac:dyDescent="0.25">
      <c r="B41" s="89"/>
      <c r="C41" s="90"/>
      <c r="D41" s="16" t="s">
        <v>115</v>
      </c>
      <c r="E41" s="17">
        <f>+E42+E43</f>
        <v>8337</v>
      </c>
      <c r="F41" s="17">
        <f t="shared" ref="F41:P41" si="11">+F42+F43</f>
        <v>7765</v>
      </c>
      <c r="G41" s="17">
        <f t="shared" si="11"/>
        <v>9694</v>
      </c>
      <c r="H41" s="17">
        <f t="shared" si="11"/>
        <v>13057</v>
      </c>
      <c r="I41" s="17">
        <f t="shared" si="11"/>
        <v>11556</v>
      </c>
      <c r="J41" s="17">
        <f t="shared" si="11"/>
        <v>11210</v>
      </c>
      <c r="K41" s="17">
        <f t="shared" si="11"/>
        <v>12720</v>
      </c>
      <c r="L41" s="17">
        <f t="shared" si="11"/>
        <v>11689</v>
      </c>
      <c r="M41" s="17">
        <f t="shared" si="11"/>
        <v>11271</v>
      </c>
      <c r="N41" s="17">
        <f t="shared" si="11"/>
        <v>11913</v>
      </c>
      <c r="O41" s="17">
        <f t="shared" si="11"/>
        <v>11302</v>
      </c>
      <c r="P41" s="17">
        <f t="shared" si="11"/>
        <v>13123</v>
      </c>
      <c r="Q41" s="40">
        <f t="shared" si="2"/>
        <v>133637</v>
      </c>
    </row>
    <row r="42" spans="2:17" s="31" customFormat="1" ht="19.5" customHeight="1" x14ac:dyDescent="0.25">
      <c r="B42" s="89"/>
      <c r="C42" s="90"/>
      <c r="D42" s="16" t="s">
        <v>116</v>
      </c>
      <c r="E42" s="17">
        <v>8313</v>
      </c>
      <c r="F42" s="17">
        <v>7747</v>
      </c>
      <c r="G42" s="17">
        <v>9683</v>
      </c>
      <c r="H42" s="17">
        <v>13036</v>
      </c>
      <c r="I42" s="17">
        <v>11546</v>
      </c>
      <c r="J42" s="17">
        <v>11195</v>
      </c>
      <c r="K42" s="17">
        <v>12700</v>
      </c>
      <c r="L42" s="17">
        <v>11678</v>
      </c>
      <c r="M42" s="17">
        <v>11263</v>
      </c>
      <c r="N42" s="17">
        <v>11883</v>
      </c>
      <c r="O42" s="17">
        <v>11289</v>
      </c>
      <c r="P42" s="17">
        <v>13097</v>
      </c>
      <c r="Q42" s="40">
        <f t="shared" si="2"/>
        <v>133430</v>
      </c>
    </row>
    <row r="43" spans="2:17" s="31" customFormat="1" ht="19.5" customHeight="1" x14ac:dyDescent="0.25">
      <c r="B43" s="89"/>
      <c r="C43" s="90"/>
      <c r="D43" s="16" t="s">
        <v>117</v>
      </c>
      <c r="E43" s="17">
        <v>24</v>
      </c>
      <c r="F43" s="17">
        <v>18</v>
      </c>
      <c r="G43" s="17">
        <v>11</v>
      </c>
      <c r="H43" s="17">
        <v>21</v>
      </c>
      <c r="I43" s="17">
        <v>10</v>
      </c>
      <c r="J43" s="17">
        <v>15</v>
      </c>
      <c r="K43" s="17">
        <v>20</v>
      </c>
      <c r="L43" s="17">
        <v>11</v>
      </c>
      <c r="M43" s="17">
        <v>8</v>
      </c>
      <c r="N43" s="17">
        <v>30</v>
      </c>
      <c r="O43" s="17">
        <v>13</v>
      </c>
      <c r="P43" s="17">
        <v>26</v>
      </c>
      <c r="Q43" s="40">
        <f t="shared" si="2"/>
        <v>207</v>
      </c>
    </row>
    <row r="44" spans="2:17" s="31" customFormat="1" ht="19.5" customHeight="1" x14ac:dyDescent="0.25">
      <c r="B44" s="89"/>
      <c r="C44" s="90"/>
      <c r="D44" s="16" t="s">
        <v>118</v>
      </c>
      <c r="E44" s="17">
        <v>50979</v>
      </c>
      <c r="F44" s="17">
        <v>35582</v>
      </c>
      <c r="G44" s="17">
        <v>42077</v>
      </c>
      <c r="H44" s="17">
        <v>49728</v>
      </c>
      <c r="I44" s="17">
        <v>44535</v>
      </c>
      <c r="J44" s="17">
        <v>48473</v>
      </c>
      <c r="K44" s="17">
        <v>45440</v>
      </c>
      <c r="L44" s="17">
        <v>45477</v>
      </c>
      <c r="M44" s="17">
        <v>44388</v>
      </c>
      <c r="N44" s="17">
        <v>45502</v>
      </c>
      <c r="O44" s="17">
        <v>42449</v>
      </c>
      <c r="P44" s="17">
        <v>50315</v>
      </c>
      <c r="Q44" s="40">
        <f t="shared" si="2"/>
        <v>544945</v>
      </c>
    </row>
    <row r="45" spans="2:17" s="31" customFormat="1" ht="19.5" customHeight="1" x14ac:dyDescent="0.25">
      <c r="B45" s="42"/>
      <c r="C45" s="91" t="s">
        <v>62</v>
      </c>
      <c r="D45" s="19"/>
      <c r="E45" s="115">
        <v>4860</v>
      </c>
      <c r="F45" s="115">
        <v>4034</v>
      </c>
      <c r="G45" s="115">
        <v>4227</v>
      </c>
      <c r="H45" s="115">
        <v>5799</v>
      </c>
      <c r="I45" s="115">
        <v>4772</v>
      </c>
      <c r="J45" s="115">
        <v>4837</v>
      </c>
      <c r="K45" s="115">
        <v>4822</v>
      </c>
      <c r="L45" s="115">
        <v>4832</v>
      </c>
      <c r="M45" s="115">
        <v>4779</v>
      </c>
      <c r="N45" s="115">
        <v>5444</v>
      </c>
      <c r="O45" s="115">
        <v>4877</v>
      </c>
      <c r="P45" s="115">
        <v>5424</v>
      </c>
      <c r="Q45" s="115">
        <f t="shared" si="2"/>
        <v>58707</v>
      </c>
    </row>
    <row r="46" spans="2:17" s="31" customFormat="1" ht="19.5" customHeight="1" x14ac:dyDescent="0.25">
      <c r="B46" s="83" t="s">
        <v>9</v>
      </c>
      <c r="C46" s="84"/>
      <c r="D46" s="85"/>
      <c r="E46" s="118">
        <f>+E47+E70</f>
        <v>43853</v>
      </c>
      <c r="F46" s="118">
        <f t="shared" ref="F46:P46" si="12">+F47+F70</f>
        <v>35454</v>
      </c>
      <c r="G46" s="118">
        <f t="shared" si="12"/>
        <v>41398</v>
      </c>
      <c r="H46" s="118">
        <f t="shared" si="12"/>
        <v>46738</v>
      </c>
      <c r="I46" s="118">
        <f t="shared" si="12"/>
        <v>44662</v>
      </c>
      <c r="J46" s="118">
        <f t="shared" si="12"/>
        <v>46545</v>
      </c>
      <c r="K46" s="118">
        <f t="shared" si="12"/>
        <v>48569</v>
      </c>
      <c r="L46" s="118">
        <f t="shared" si="12"/>
        <v>46759</v>
      </c>
      <c r="M46" s="118">
        <f t="shared" si="12"/>
        <v>48713</v>
      </c>
      <c r="N46" s="118">
        <f t="shared" si="12"/>
        <v>46921</v>
      </c>
      <c r="O46" s="118">
        <f t="shared" si="12"/>
        <v>40674</v>
      </c>
      <c r="P46" s="118">
        <f t="shared" si="12"/>
        <v>48827</v>
      </c>
      <c r="Q46" s="118">
        <f t="shared" si="2"/>
        <v>539113</v>
      </c>
    </row>
    <row r="47" spans="2:17" s="31" customFormat="1" ht="19.5" customHeight="1" x14ac:dyDescent="0.25">
      <c r="B47" s="41"/>
      <c r="C47" s="86" t="s">
        <v>60</v>
      </c>
      <c r="D47" s="39"/>
      <c r="E47" s="114">
        <f>+E48+E49+E50+E53+E56+E57+E58+E59+E60+E61+E62+E63+E64+E67+E68+E69</f>
        <v>42847</v>
      </c>
      <c r="F47" s="114">
        <f t="shared" ref="F47:P47" si="13">+F48+F49+F50+F53+F56+F57+F58+F59+F60+F61+F62+F63+F64+F67+F68+F69</f>
        <v>34521</v>
      </c>
      <c r="G47" s="114">
        <f t="shared" si="13"/>
        <v>40389</v>
      </c>
      <c r="H47" s="114">
        <f t="shared" si="13"/>
        <v>45514</v>
      </c>
      <c r="I47" s="114">
        <f t="shared" si="13"/>
        <v>43523</v>
      </c>
      <c r="J47" s="114">
        <f t="shared" si="13"/>
        <v>45489</v>
      </c>
      <c r="K47" s="114">
        <f t="shared" si="13"/>
        <v>47531</v>
      </c>
      <c r="L47" s="114">
        <f t="shared" si="13"/>
        <v>45639</v>
      </c>
      <c r="M47" s="114">
        <f t="shared" si="13"/>
        <v>47812</v>
      </c>
      <c r="N47" s="114">
        <f t="shared" si="13"/>
        <v>46046</v>
      </c>
      <c r="O47" s="114">
        <f t="shared" si="13"/>
        <v>39879</v>
      </c>
      <c r="P47" s="114">
        <f t="shared" si="13"/>
        <v>48012</v>
      </c>
      <c r="Q47" s="114">
        <f t="shared" si="2"/>
        <v>527202</v>
      </c>
    </row>
    <row r="48" spans="2:17" s="31" customFormat="1" ht="19.5" customHeight="1" x14ac:dyDescent="0.25">
      <c r="B48" s="89"/>
      <c r="C48" s="90"/>
      <c r="D48" s="16" t="s">
        <v>119</v>
      </c>
      <c r="E48" s="17">
        <v>0</v>
      </c>
      <c r="F48" s="17">
        <v>0</v>
      </c>
      <c r="G48" s="17">
        <v>0</v>
      </c>
      <c r="H48" s="17">
        <v>1</v>
      </c>
      <c r="I48" s="17">
        <v>0</v>
      </c>
      <c r="J48" s="17">
        <v>0</v>
      </c>
      <c r="K48" s="17">
        <v>1</v>
      </c>
      <c r="L48" s="17">
        <v>0</v>
      </c>
      <c r="M48" s="17">
        <v>1</v>
      </c>
      <c r="N48" s="17">
        <v>3</v>
      </c>
      <c r="O48" s="17">
        <v>5</v>
      </c>
      <c r="P48" s="17">
        <v>0</v>
      </c>
      <c r="Q48" s="40">
        <f t="shared" si="2"/>
        <v>11</v>
      </c>
    </row>
    <row r="49" spans="2:17" s="31" customFormat="1" ht="19.5" customHeight="1" x14ac:dyDescent="0.25">
      <c r="B49" s="89"/>
      <c r="C49" s="90"/>
      <c r="D49" s="16" t="s">
        <v>84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40">
        <f t="shared" si="2"/>
        <v>0</v>
      </c>
    </row>
    <row r="50" spans="2:17" s="31" customFormat="1" ht="19.5" customHeight="1" x14ac:dyDescent="0.25">
      <c r="B50" s="89"/>
      <c r="C50" s="90"/>
      <c r="D50" s="16" t="s">
        <v>120</v>
      </c>
      <c r="E50" s="17">
        <f>+E51+E52</f>
        <v>392</v>
      </c>
      <c r="F50" s="17">
        <f t="shared" ref="F50:P50" si="14">+F51+F52</f>
        <v>403</v>
      </c>
      <c r="G50" s="17">
        <f t="shared" si="14"/>
        <v>536</v>
      </c>
      <c r="H50" s="17">
        <f t="shared" si="14"/>
        <v>713</v>
      </c>
      <c r="I50" s="17">
        <f t="shared" si="14"/>
        <v>633</v>
      </c>
      <c r="J50" s="17">
        <f t="shared" si="14"/>
        <v>576</v>
      </c>
      <c r="K50" s="17">
        <f t="shared" si="14"/>
        <v>671</v>
      </c>
      <c r="L50" s="17">
        <f t="shared" si="14"/>
        <v>619</v>
      </c>
      <c r="M50" s="17">
        <f t="shared" si="14"/>
        <v>657</v>
      </c>
      <c r="N50" s="17">
        <f t="shared" si="14"/>
        <v>718</v>
      </c>
      <c r="O50" s="17">
        <f t="shared" si="14"/>
        <v>670</v>
      </c>
      <c r="P50" s="17">
        <f t="shared" si="14"/>
        <v>580</v>
      </c>
      <c r="Q50" s="40">
        <f t="shared" si="2"/>
        <v>7168</v>
      </c>
    </row>
    <row r="51" spans="2:17" s="31" customFormat="1" ht="19.5" customHeight="1" x14ac:dyDescent="0.25">
      <c r="B51" s="89"/>
      <c r="C51" s="90"/>
      <c r="D51" s="16" t="s">
        <v>89</v>
      </c>
      <c r="E51" s="17">
        <v>392</v>
      </c>
      <c r="F51" s="17">
        <v>403</v>
      </c>
      <c r="G51" s="17">
        <v>536</v>
      </c>
      <c r="H51" s="17">
        <v>713</v>
      </c>
      <c r="I51" s="17">
        <v>633</v>
      </c>
      <c r="J51" s="17">
        <v>576</v>
      </c>
      <c r="K51" s="17">
        <v>671</v>
      </c>
      <c r="L51" s="17">
        <v>619</v>
      </c>
      <c r="M51" s="17">
        <v>657</v>
      </c>
      <c r="N51" s="17">
        <v>717</v>
      </c>
      <c r="O51" s="17">
        <v>670</v>
      </c>
      <c r="P51" s="17">
        <v>580</v>
      </c>
      <c r="Q51" s="40">
        <f t="shared" si="2"/>
        <v>7167</v>
      </c>
    </row>
    <row r="52" spans="2:17" s="31" customFormat="1" ht="19.5" customHeight="1" x14ac:dyDescent="0.25">
      <c r="B52" s="89"/>
      <c r="C52" s="90"/>
      <c r="D52" s="16" t="s">
        <v>90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1</v>
      </c>
      <c r="O52" s="17">
        <v>0</v>
      </c>
      <c r="P52" s="17">
        <v>0</v>
      </c>
      <c r="Q52" s="40">
        <f t="shared" si="2"/>
        <v>1</v>
      </c>
    </row>
    <row r="53" spans="2:17" s="31" customFormat="1" ht="19.5" customHeight="1" x14ac:dyDescent="0.25">
      <c r="B53" s="89"/>
      <c r="C53" s="90"/>
      <c r="D53" s="16" t="s">
        <v>91</v>
      </c>
      <c r="E53" s="17">
        <f>+E54+E55</f>
        <v>12821</v>
      </c>
      <c r="F53" s="17">
        <f t="shared" ref="F53:P53" si="15">+F54+F55</f>
        <v>10214</v>
      </c>
      <c r="G53" s="17">
        <f t="shared" si="15"/>
        <v>11142</v>
      </c>
      <c r="H53" s="17">
        <f t="shared" si="15"/>
        <v>14275</v>
      </c>
      <c r="I53" s="17">
        <f t="shared" si="15"/>
        <v>13328</v>
      </c>
      <c r="J53" s="17">
        <f t="shared" si="15"/>
        <v>14525</v>
      </c>
      <c r="K53" s="17">
        <f t="shared" si="15"/>
        <v>13684</v>
      </c>
      <c r="L53" s="17">
        <f t="shared" si="15"/>
        <v>14403</v>
      </c>
      <c r="M53" s="17">
        <f t="shared" si="15"/>
        <v>14146</v>
      </c>
      <c r="N53" s="17">
        <f t="shared" si="15"/>
        <v>12204</v>
      </c>
      <c r="O53" s="17">
        <f t="shared" si="15"/>
        <v>9867</v>
      </c>
      <c r="P53" s="17">
        <f t="shared" si="15"/>
        <v>14154</v>
      </c>
      <c r="Q53" s="40">
        <f t="shared" si="2"/>
        <v>154763</v>
      </c>
    </row>
    <row r="54" spans="2:17" s="31" customFormat="1" ht="19.5" customHeight="1" x14ac:dyDescent="0.25">
      <c r="B54" s="89"/>
      <c r="C54" s="90"/>
      <c r="D54" s="16" t="s">
        <v>93</v>
      </c>
      <c r="E54" s="17">
        <v>0</v>
      </c>
      <c r="F54" s="17">
        <v>1</v>
      </c>
      <c r="G54" s="17">
        <v>1</v>
      </c>
      <c r="H54" s="17">
        <v>1</v>
      </c>
      <c r="I54" s="17">
        <v>0</v>
      </c>
      <c r="J54" s="17">
        <v>0</v>
      </c>
      <c r="K54" s="17">
        <v>2</v>
      </c>
      <c r="L54" s="17">
        <v>1</v>
      </c>
      <c r="M54" s="17">
        <v>2</v>
      </c>
      <c r="N54" s="17">
        <v>3</v>
      </c>
      <c r="O54" s="17">
        <v>1</v>
      </c>
      <c r="P54" s="17">
        <v>2</v>
      </c>
      <c r="Q54" s="40">
        <f t="shared" si="2"/>
        <v>14</v>
      </c>
    </row>
    <row r="55" spans="2:17" s="31" customFormat="1" ht="19.5" customHeight="1" x14ac:dyDescent="0.25">
      <c r="B55" s="89"/>
      <c r="C55" s="90"/>
      <c r="D55" s="16" t="s">
        <v>94</v>
      </c>
      <c r="E55" s="17">
        <v>12821</v>
      </c>
      <c r="F55" s="17">
        <v>10213</v>
      </c>
      <c r="G55" s="17">
        <v>11141</v>
      </c>
      <c r="H55" s="17">
        <v>14274</v>
      </c>
      <c r="I55" s="17">
        <v>13328</v>
      </c>
      <c r="J55" s="17">
        <v>14525</v>
      </c>
      <c r="K55" s="17">
        <v>13682</v>
      </c>
      <c r="L55" s="17">
        <v>14402</v>
      </c>
      <c r="M55" s="17">
        <v>14144</v>
      </c>
      <c r="N55" s="17">
        <v>12201</v>
      </c>
      <c r="O55" s="17">
        <v>9866</v>
      </c>
      <c r="P55" s="17">
        <v>14152</v>
      </c>
      <c r="Q55" s="40">
        <f t="shared" si="2"/>
        <v>154749</v>
      </c>
    </row>
    <row r="56" spans="2:17" s="31" customFormat="1" ht="19.5" customHeight="1" x14ac:dyDescent="0.25">
      <c r="B56" s="89"/>
      <c r="C56" s="90"/>
      <c r="D56" s="16" t="s">
        <v>96</v>
      </c>
      <c r="E56" s="17">
        <v>2822</v>
      </c>
      <c r="F56" s="17">
        <v>2205</v>
      </c>
      <c r="G56" s="17">
        <v>2444</v>
      </c>
      <c r="H56" s="17">
        <v>2594</v>
      </c>
      <c r="I56" s="17">
        <v>1842</v>
      </c>
      <c r="J56" s="17">
        <v>1329</v>
      </c>
      <c r="K56" s="17">
        <v>2262</v>
      </c>
      <c r="L56" s="17">
        <v>2618</v>
      </c>
      <c r="M56" s="17">
        <v>2554</v>
      </c>
      <c r="N56" s="17">
        <v>2245</v>
      </c>
      <c r="O56" s="17">
        <v>2202</v>
      </c>
      <c r="P56" s="17">
        <v>2325</v>
      </c>
      <c r="Q56" s="40">
        <f t="shared" si="2"/>
        <v>27442</v>
      </c>
    </row>
    <row r="57" spans="2:17" s="31" customFormat="1" ht="19.5" customHeight="1" x14ac:dyDescent="0.25">
      <c r="B57" s="89"/>
      <c r="C57" s="90"/>
      <c r="D57" s="16" t="s">
        <v>97</v>
      </c>
      <c r="E57" s="17">
        <v>7276</v>
      </c>
      <c r="F57" s="17">
        <v>6650</v>
      </c>
      <c r="G57" s="17">
        <v>7486</v>
      </c>
      <c r="H57" s="17">
        <v>8711</v>
      </c>
      <c r="I57" s="17">
        <v>9616</v>
      </c>
      <c r="J57" s="17">
        <v>9019</v>
      </c>
      <c r="K57" s="17">
        <v>8674</v>
      </c>
      <c r="L57" s="17">
        <v>8227</v>
      </c>
      <c r="M57" s="17">
        <v>8744</v>
      </c>
      <c r="N57" s="17">
        <v>9338</v>
      </c>
      <c r="O57" s="17">
        <v>8122</v>
      </c>
      <c r="P57" s="17">
        <v>9138</v>
      </c>
      <c r="Q57" s="40">
        <f t="shared" si="2"/>
        <v>101001</v>
      </c>
    </row>
    <row r="58" spans="2:17" s="31" customFormat="1" ht="19.5" customHeight="1" x14ac:dyDescent="0.25">
      <c r="B58" s="89"/>
      <c r="C58" s="90"/>
      <c r="D58" s="16" t="s">
        <v>121</v>
      </c>
      <c r="E58" s="17">
        <v>1627</v>
      </c>
      <c r="F58" s="17">
        <v>1275</v>
      </c>
      <c r="G58" s="17">
        <v>1724</v>
      </c>
      <c r="H58" s="17">
        <v>2080</v>
      </c>
      <c r="I58" s="17">
        <v>1690</v>
      </c>
      <c r="J58" s="17">
        <v>2165</v>
      </c>
      <c r="K58" s="17">
        <v>1941</v>
      </c>
      <c r="L58" s="17">
        <v>1753</v>
      </c>
      <c r="M58" s="17">
        <v>1890</v>
      </c>
      <c r="N58" s="17">
        <v>1891</v>
      </c>
      <c r="O58" s="17">
        <v>1340</v>
      </c>
      <c r="P58" s="17">
        <v>2003</v>
      </c>
      <c r="Q58" s="40">
        <f t="shared" si="2"/>
        <v>21379</v>
      </c>
    </row>
    <row r="59" spans="2:17" s="31" customFormat="1" ht="19.5" customHeight="1" x14ac:dyDescent="0.25">
      <c r="B59" s="89"/>
      <c r="C59" s="90"/>
      <c r="D59" s="16" t="s">
        <v>122</v>
      </c>
      <c r="E59" s="17">
        <v>230</v>
      </c>
      <c r="F59" s="17">
        <v>211</v>
      </c>
      <c r="G59" s="17">
        <v>290</v>
      </c>
      <c r="H59" s="17">
        <v>356</v>
      </c>
      <c r="I59" s="17">
        <v>349</v>
      </c>
      <c r="J59" s="17">
        <v>397</v>
      </c>
      <c r="K59" s="17">
        <v>359</v>
      </c>
      <c r="L59" s="17">
        <v>401</v>
      </c>
      <c r="M59" s="17">
        <v>433</v>
      </c>
      <c r="N59" s="17">
        <v>387</v>
      </c>
      <c r="O59" s="17">
        <v>341</v>
      </c>
      <c r="P59" s="17">
        <v>297</v>
      </c>
      <c r="Q59" s="40">
        <f t="shared" si="2"/>
        <v>4051</v>
      </c>
    </row>
    <row r="60" spans="2:17" s="31" customFormat="1" ht="19.5" customHeight="1" x14ac:dyDescent="0.25">
      <c r="B60" s="89"/>
      <c r="C60" s="90"/>
      <c r="D60" s="16" t="s">
        <v>123</v>
      </c>
      <c r="E60" s="17">
        <v>17</v>
      </c>
      <c r="F60" s="17">
        <v>1</v>
      </c>
      <c r="G60" s="17">
        <v>1</v>
      </c>
      <c r="H60" s="17">
        <v>0</v>
      </c>
      <c r="I60" s="17">
        <v>0</v>
      </c>
      <c r="J60" s="17">
        <v>2</v>
      </c>
      <c r="K60" s="17">
        <v>0</v>
      </c>
      <c r="L60" s="17">
        <v>0</v>
      </c>
      <c r="M60" s="17">
        <v>3</v>
      </c>
      <c r="N60" s="17">
        <v>1</v>
      </c>
      <c r="O60" s="17">
        <v>0</v>
      </c>
      <c r="P60" s="17">
        <v>0</v>
      </c>
      <c r="Q60" s="40">
        <f t="shared" si="2"/>
        <v>25</v>
      </c>
    </row>
    <row r="61" spans="2:17" s="31" customFormat="1" ht="19.5" customHeight="1" x14ac:dyDescent="0.25">
      <c r="B61" s="89"/>
      <c r="C61" s="90"/>
      <c r="D61" s="16" t="s">
        <v>106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40">
        <f t="shared" si="2"/>
        <v>0</v>
      </c>
    </row>
    <row r="62" spans="2:17" s="31" customFormat="1" ht="19.5" customHeight="1" x14ac:dyDescent="0.25">
      <c r="B62" s="89"/>
      <c r="C62" s="90"/>
      <c r="D62" s="16" t="s">
        <v>107</v>
      </c>
      <c r="E62" s="17">
        <v>668</v>
      </c>
      <c r="F62" s="17">
        <v>582</v>
      </c>
      <c r="G62" s="17">
        <v>671</v>
      </c>
      <c r="H62" s="17">
        <v>702</v>
      </c>
      <c r="I62" s="17">
        <v>714</v>
      </c>
      <c r="J62" s="17">
        <v>552</v>
      </c>
      <c r="K62" s="17">
        <v>718</v>
      </c>
      <c r="L62" s="17">
        <v>717</v>
      </c>
      <c r="M62" s="17">
        <v>877</v>
      </c>
      <c r="N62" s="17">
        <v>838</v>
      </c>
      <c r="O62" s="17">
        <v>670</v>
      </c>
      <c r="P62" s="17">
        <v>687</v>
      </c>
      <c r="Q62" s="40">
        <f t="shared" si="2"/>
        <v>8396</v>
      </c>
    </row>
    <row r="63" spans="2:17" s="31" customFormat="1" ht="19.5" customHeight="1" x14ac:dyDescent="0.25">
      <c r="B63" s="89"/>
      <c r="C63" s="90"/>
      <c r="D63" s="16" t="s">
        <v>110</v>
      </c>
      <c r="E63" s="17">
        <v>1395</v>
      </c>
      <c r="F63" s="17">
        <v>822</v>
      </c>
      <c r="G63" s="17">
        <v>1239</v>
      </c>
      <c r="H63" s="17">
        <v>1424</v>
      </c>
      <c r="I63" s="17">
        <v>1246</v>
      </c>
      <c r="J63" s="17">
        <v>1198</v>
      </c>
      <c r="K63" s="17">
        <v>1443</v>
      </c>
      <c r="L63" s="17">
        <v>1376</v>
      </c>
      <c r="M63" s="17">
        <v>1585</v>
      </c>
      <c r="N63" s="17">
        <v>1445</v>
      </c>
      <c r="O63" s="17">
        <v>1173</v>
      </c>
      <c r="P63" s="17">
        <v>1249</v>
      </c>
      <c r="Q63" s="40">
        <f t="shared" si="2"/>
        <v>15595</v>
      </c>
    </row>
    <row r="64" spans="2:17" s="31" customFormat="1" ht="19.5" customHeight="1" x14ac:dyDescent="0.25">
      <c r="B64" s="89"/>
      <c r="C64" s="90"/>
      <c r="D64" s="16" t="s">
        <v>111</v>
      </c>
      <c r="E64" s="17">
        <f>+E65+E66</f>
        <v>717</v>
      </c>
      <c r="F64" s="17">
        <f t="shared" ref="F64:P64" si="16">+F65+F66</f>
        <v>440</v>
      </c>
      <c r="G64" s="17">
        <f t="shared" si="16"/>
        <v>586</v>
      </c>
      <c r="H64" s="17">
        <f t="shared" si="16"/>
        <v>522</v>
      </c>
      <c r="I64" s="17">
        <f t="shared" si="16"/>
        <v>573</v>
      </c>
      <c r="J64" s="17">
        <f t="shared" si="16"/>
        <v>604</v>
      </c>
      <c r="K64" s="17">
        <f t="shared" si="16"/>
        <v>648</v>
      </c>
      <c r="L64" s="17">
        <f t="shared" si="16"/>
        <v>547</v>
      </c>
      <c r="M64" s="17">
        <f t="shared" si="16"/>
        <v>635</v>
      </c>
      <c r="N64" s="17">
        <f t="shared" si="16"/>
        <v>694</v>
      </c>
      <c r="O64" s="17">
        <f t="shared" si="16"/>
        <v>583</v>
      </c>
      <c r="P64" s="17">
        <f t="shared" si="16"/>
        <v>744</v>
      </c>
      <c r="Q64" s="40">
        <f t="shared" si="2"/>
        <v>7293</v>
      </c>
    </row>
    <row r="65" spans="2:17" s="31" customFormat="1" ht="19.5" customHeight="1" x14ac:dyDescent="0.25">
      <c r="B65" s="89"/>
      <c r="C65" s="90"/>
      <c r="D65" s="16" t="s">
        <v>112</v>
      </c>
      <c r="E65" s="17">
        <v>459</v>
      </c>
      <c r="F65" s="17">
        <v>269</v>
      </c>
      <c r="G65" s="17">
        <v>267</v>
      </c>
      <c r="H65" s="17">
        <v>281</v>
      </c>
      <c r="I65" s="17">
        <v>371</v>
      </c>
      <c r="J65" s="17">
        <v>358</v>
      </c>
      <c r="K65" s="17">
        <v>391</v>
      </c>
      <c r="L65" s="17">
        <v>326</v>
      </c>
      <c r="M65" s="17">
        <v>444</v>
      </c>
      <c r="N65" s="17">
        <v>430</v>
      </c>
      <c r="O65" s="17">
        <v>373</v>
      </c>
      <c r="P65" s="17">
        <v>460</v>
      </c>
      <c r="Q65" s="40">
        <f t="shared" si="2"/>
        <v>4429</v>
      </c>
    </row>
    <row r="66" spans="2:17" s="31" customFormat="1" ht="19.5" customHeight="1" x14ac:dyDescent="0.25">
      <c r="B66" s="89"/>
      <c r="C66" s="90"/>
      <c r="D66" s="16" t="s">
        <v>113</v>
      </c>
      <c r="E66" s="17">
        <v>258</v>
      </c>
      <c r="F66" s="17">
        <v>171</v>
      </c>
      <c r="G66" s="17">
        <v>319</v>
      </c>
      <c r="H66" s="17">
        <v>241</v>
      </c>
      <c r="I66" s="17">
        <v>202</v>
      </c>
      <c r="J66" s="17">
        <v>246</v>
      </c>
      <c r="K66" s="17">
        <v>257</v>
      </c>
      <c r="L66" s="17">
        <v>221</v>
      </c>
      <c r="M66" s="17">
        <v>191</v>
      </c>
      <c r="N66" s="17">
        <v>264</v>
      </c>
      <c r="O66" s="17">
        <v>210</v>
      </c>
      <c r="P66" s="17">
        <v>284</v>
      </c>
      <c r="Q66" s="40">
        <f t="shared" si="2"/>
        <v>2864</v>
      </c>
    </row>
    <row r="67" spans="2:17" s="31" customFormat="1" ht="19.5" customHeight="1" x14ac:dyDescent="0.25">
      <c r="B67" s="89"/>
      <c r="C67" s="90"/>
      <c r="D67" s="16" t="s">
        <v>114</v>
      </c>
      <c r="E67" s="17">
        <v>1356</v>
      </c>
      <c r="F67" s="17">
        <v>1328</v>
      </c>
      <c r="G67" s="17">
        <v>1005</v>
      </c>
      <c r="H67" s="17">
        <v>1263</v>
      </c>
      <c r="I67" s="17">
        <v>1004</v>
      </c>
      <c r="J67" s="17">
        <v>1270</v>
      </c>
      <c r="K67" s="17">
        <v>1961</v>
      </c>
      <c r="L67" s="17">
        <v>1265</v>
      </c>
      <c r="M67" s="17">
        <v>1228</v>
      </c>
      <c r="N67" s="17">
        <v>1306</v>
      </c>
      <c r="O67" s="17">
        <v>1190</v>
      </c>
      <c r="P67" s="17">
        <v>1457</v>
      </c>
      <c r="Q67" s="40">
        <f t="shared" si="2"/>
        <v>15633</v>
      </c>
    </row>
    <row r="68" spans="2:17" s="31" customFormat="1" ht="19.5" customHeight="1" x14ac:dyDescent="0.25">
      <c r="B68" s="87"/>
      <c r="C68" s="88"/>
      <c r="D68" s="16" t="s">
        <v>115</v>
      </c>
      <c r="E68" s="17">
        <v>3612</v>
      </c>
      <c r="F68" s="17">
        <v>2238</v>
      </c>
      <c r="G68" s="17">
        <v>3164</v>
      </c>
      <c r="H68" s="17">
        <v>3584</v>
      </c>
      <c r="I68" s="17">
        <v>3624</v>
      </c>
      <c r="J68" s="17">
        <v>3580</v>
      </c>
      <c r="K68" s="17">
        <v>3825</v>
      </c>
      <c r="L68" s="17">
        <v>3476</v>
      </c>
      <c r="M68" s="17">
        <v>3510</v>
      </c>
      <c r="N68" s="17">
        <v>4100</v>
      </c>
      <c r="O68" s="17">
        <v>3599</v>
      </c>
      <c r="P68" s="17">
        <v>4339</v>
      </c>
      <c r="Q68" s="40">
        <f t="shared" si="2"/>
        <v>42651</v>
      </c>
    </row>
    <row r="69" spans="2:17" s="31" customFormat="1" ht="19.5" customHeight="1" x14ac:dyDescent="0.25">
      <c r="B69" s="87"/>
      <c r="C69" s="88"/>
      <c r="D69" s="16" t="s">
        <v>118</v>
      </c>
      <c r="E69" s="17">
        <v>9914</v>
      </c>
      <c r="F69" s="17">
        <v>8152</v>
      </c>
      <c r="G69" s="17">
        <v>10101</v>
      </c>
      <c r="H69" s="17">
        <v>9289</v>
      </c>
      <c r="I69" s="17">
        <v>8904</v>
      </c>
      <c r="J69" s="17">
        <v>10272</v>
      </c>
      <c r="K69" s="17">
        <v>11344</v>
      </c>
      <c r="L69" s="17">
        <v>10237</v>
      </c>
      <c r="M69" s="17">
        <v>11549</v>
      </c>
      <c r="N69" s="17">
        <v>10876</v>
      </c>
      <c r="O69" s="17">
        <v>10117</v>
      </c>
      <c r="P69" s="17">
        <v>11039</v>
      </c>
      <c r="Q69" s="40">
        <f t="shared" si="2"/>
        <v>121794</v>
      </c>
    </row>
    <row r="70" spans="2:17" s="31" customFormat="1" ht="19.5" customHeight="1" x14ac:dyDescent="0.25">
      <c r="B70" s="42"/>
      <c r="C70" s="91" t="s">
        <v>62</v>
      </c>
      <c r="D70" s="92"/>
      <c r="E70" s="115">
        <v>1006</v>
      </c>
      <c r="F70" s="115">
        <v>933</v>
      </c>
      <c r="G70" s="115">
        <v>1009</v>
      </c>
      <c r="H70" s="115">
        <v>1224</v>
      </c>
      <c r="I70" s="115">
        <v>1139</v>
      </c>
      <c r="J70" s="115">
        <v>1056</v>
      </c>
      <c r="K70" s="115">
        <v>1038</v>
      </c>
      <c r="L70" s="115">
        <v>1120</v>
      </c>
      <c r="M70" s="115">
        <v>901</v>
      </c>
      <c r="N70" s="115">
        <v>875</v>
      </c>
      <c r="O70" s="115">
        <v>795</v>
      </c>
      <c r="P70" s="115">
        <v>815</v>
      </c>
      <c r="Q70" s="20">
        <f t="shared" si="2"/>
        <v>11911</v>
      </c>
    </row>
    <row r="71" spans="2:17" s="31" customFormat="1" ht="19.5" customHeight="1" x14ac:dyDescent="0.25">
      <c r="B71" s="93" t="s">
        <v>10</v>
      </c>
      <c r="C71" s="94"/>
      <c r="D71" s="95"/>
      <c r="E71" s="126">
        <f>E72+E81+E90+E98+E110</f>
        <v>12097</v>
      </c>
      <c r="F71" s="126">
        <f t="shared" ref="F71:P71" si="17">F72+F81+F90+F98+F110</f>
        <v>9966</v>
      </c>
      <c r="G71" s="126">
        <f t="shared" si="17"/>
        <v>12285</v>
      </c>
      <c r="H71" s="126">
        <f t="shared" si="17"/>
        <v>13970</v>
      </c>
      <c r="I71" s="126">
        <f t="shared" si="17"/>
        <v>12636</v>
      </c>
      <c r="J71" s="126">
        <f t="shared" si="17"/>
        <v>13063</v>
      </c>
      <c r="K71" s="126">
        <f t="shared" si="17"/>
        <v>15144</v>
      </c>
      <c r="L71" s="126">
        <f t="shared" si="17"/>
        <v>13239</v>
      </c>
      <c r="M71" s="126">
        <f t="shared" si="17"/>
        <v>12719</v>
      </c>
      <c r="N71" s="126">
        <f t="shared" si="17"/>
        <v>13391</v>
      </c>
      <c r="O71" s="126">
        <f t="shared" si="17"/>
        <v>11641</v>
      </c>
      <c r="P71" s="126">
        <f t="shared" si="17"/>
        <v>14425</v>
      </c>
      <c r="Q71" s="126">
        <f t="shared" si="2"/>
        <v>154576</v>
      </c>
    </row>
    <row r="72" spans="2:17" s="31" customFormat="1" ht="19.5" customHeight="1" x14ac:dyDescent="0.25">
      <c r="B72" s="96"/>
      <c r="C72" s="97" t="s">
        <v>66</v>
      </c>
      <c r="D72" s="36"/>
      <c r="E72" s="119">
        <f>+E73+E80</f>
        <v>404</v>
      </c>
      <c r="F72" s="119">
        <f t="shared" ref="F72:P72" si="18">+F73+F80</f>
        <v>379</v>
      </c>
      <c r="G72" s="119">
        <f t="shared" si="18"/>
        <v>468</v>
      </c>
      <c r="H72" s="119">
        <f t="shared" si="18"/>
        <v>486</v>
      </c>
      <c r="I72" s="119">
        <f t="shared" si="18"/>
        <v>466</v>
      </c>
      <c r="J72" s="119">
        <f t="shared" si="18"/>
        <v>422</v>
      </c>
      <c r="K72" s="119">
        <f t="shared" si="18"/>
        <v>544</v>
      </c>
      <c r="L72" s="119">
        <f t="shared" si="18"/>
        <v>541</v>
      </c>
      <c r="M72" s="119">
        <f t="shared" si="18"/>
        <v>495</v>
      </c>
      <c r="N72" s="119">
        <f t="shared" si="18"/>
        <v>451</v>
      </c>
      <c r="O72" s="119">
        <f t="shared" si="18"/>
        <v>448</v>
      </c>
      <c r="P72" s="119">
        <f t="shared" si="18"/>
        <v>418</v>
      </c>
      <c r="Q72" s="128">
        <f t="shared" ref="Q72:Q135" si="19">SUM(E72:P72)</f>
        <v>5522</v>
      </c>
    </row>
    <row r="73" spans="2:17" s="31" customFormat="1" ht="19.5" customHeight="1" x14ac:dyDescent="0.25">
      <c r="B73" s="41"/>
      <c r="C73" s="86" t="s">
        <v>60</v>
      </c>
      <c r="D73" s="39"/>
      <c r="E73" s="114">
        <f>+E74+E75+E76+E77+E78+E79</f>
        <v>385</v>
      </c>
      <c r="F73" s="114">
        <f t="shared" ref="F73:P73" si="20">+F74+F75+F76+F77+F78+F79</f>
        <v>355</v>
      </c>
      <c r="G73" s="114">
        <f t="shared" si="20"/>
        <v>443</v>
      </c>
      <c r="H73" s="114">
        <f t="shared" si="20"/>
        <v>427</v>
      </c>
      <c r="I73" s="114">
        <f t="shared" si="20"/>
        <v>427</v>
      </c>
      <c r="J73" s="114">
        <f t="shared" si="20"/>
        <v>384</v>
      </c>
      <c r="K73" s="114">
        <f t="shared" si="20"/>
        <v>507</v>
      </c>
      <c r="L73" s="114">
        <f t="shared" si="20"/>
        <v>512</v>
      </c>
      <c r="M73" s="114">
        <f t="shared" si="20"/>
        <v>456</v>
      </c>
      <c r="N73" s="114">
        <f t="shared" si="20"/>
        <v>415</v>
      </c>
      <c r="O73" s="114">
        <f t="shared" si="20"/>
        <v>420</v>
      </c>
      <c r="P73" s="114">
        <f t="shared" si="20"/>
        <v>402</v>
      </c>
      <c r="Q73" s="129">
        <f t="shared" si="19"/>
        <v>5133</v>
      </c>
    </row>
    <row r="74" spans="2:17" s="31" customFormat="1" ht="19.5" customHeight="1" x14ac:dyDescent="0.25">
      <c r="B74" s="41"/>
      <c r="C74" s="86"/>
      <c r="D74" s="39" t="s">
        <v>119</v>
      </c>
      <c r="E74" s="114">
        <v>0</v>
      </c>
      <c r="F74" s="114">
        <v>0</v>
      </c>
      <c r="G74" s="114">
        <v>8</v>
      </c>
      <c r="H74" s="114">
        <v>5</v>
      </c>
      <c r="I74" s="114">
        <v>1</v>
      </c>
      <c r="J74" s="114">
        <v>3</v>
      </c>
      <c r="K74" s="114">
        <v>0</v>
      </c>
      <c r="L74" s="114">
        <v>4</v>
      </c>
      <c r="M74" s="114">
        <v>2</v>
      </c>
      <c r="N74" s="114">
        <v>0</v>
      </c>
      <c r="O74" s="114">
        <v>0</v>
      </c>
      <c r="P74" s="114">
        <v>5</v>
      </c>
      <c r="Q74" s="130">
        <f t="shared" si="19"/>
        <v>28</v>
      </c>
    </row>
    <row r="75" spans="2:17" s="31" customFormat="1" ht="19.5" customHeight="1" x14ac:dyDescent="0.25">
      <c r="B75" s="41"/>
      <c r="C75" s="86"/>
      <c r="D75" s="39" t="s">
        <v>124</v>
      </c>
      <c r="E75" s="114">
        <v>53</v>
      </c>
      <c r="F75" s="114">
        <v>56</v>
      </c>
      <c r="G75" s="114">
        <v>53</v>
      </c>
      <c r="H75" s="114">
        <v>21</v>
      </c>
      <c r="I75" s="114">
        <v>101</v>
      </c>
      <c r="J75" s="114">
        <v>90</v>
      </c>
      <c r="K75" s="114">
        <v>102</v>
      </c>
      <c r="L75" s="114">
        <v>121</v>
      </c>
      <c r="M75" s="114">
        <v>112</v>
      </c>
      <c r="N75" s="114">
        <v>85</v>
      </c>
      <c r="O75" s="114">
        <v>99</v>
      </c>
      <c r="P75" s="114">
        <v>82</v>
      </c>
      <c r="Q75" s="130">
        <f t="shared" si="19"/>
        <v>975</v>
      </c>
    </row>
    <row r="76" spans="2:17" s="31" customFormat="1" ht="19.5" customHeight="1" x14ac:dyDescent="0.25">
      <c r="B76" s="87"/>
      <c r="C76" s="88"/>
      <c r="D76" s="16" t="s">
        <v>96</v>
      </c>
      <c r="E76" s="114">
        <v>2</v>
      </c>
      <c r="F76" s="114">
        <v>2</v>
      </c>
      <c r="G76" s="114">
        <v>0</v>
      </c>
      <c r="H76" s="114">
        <v>0</v>
      </c>
      <c r="I76" s="114">
        <v>1</v>
      </c>
      <c r="J76" s="114">
        <v>0</v>
      </c>
      <c r="K76" s="114">
        <v>2</v>
      </c>
      <c r="L76" s="114">
        <v>0</v>
      </c>
      <c r="M76" s="114">
        <v>1</v>
      </c>
      <c r="N76" s="114">
        <v>0</v>
      </c>
      <c r="O76" s="114">
        <v>0</v>
      </c>
      <c r="P76" s="114">
        <v>0</v>
      </c>
      <c r="Q76" s="130">
        <f t="shared" si="19"/>
        <v>8</v>
      </c>
    </row>
    <row r="77" spans="2:17" s="31" customFormat="1" ht="19.5" customHeight="1" x14ac:dyDescent="0.25">
      <c r="B77" s="89"/>
      <c r="C77" s="90"/>
      <c r="D77" s="16" t="s">
        <v>122</v>
      </c>
      <c r="E77" s="114">
        <v>163</v>
      </c>
      <c r="F77" s="114">
        <v>155</v>
      </c>
      <c r="G77" s="114">
        <v>186</v>
      </c>
      <c r="H77" s="114">
        <v>183</v>
      </c>
      <c r="I77" s="114">
        <v>105</v>
      </c>
      <c r="J77" s="114">
        <v>124</v>
      </c>
      <c r="K77" s="114">
        <v>146</v>
      </c>
      <c r="L77" s="114">
        <v>150</v>
      </c>
      <c r="M77" s="114">
        <v>138</v>
      </c>
      <c r="N77" s="114">
        <v>123</v>
      </c>
      <c r="O77" s="114">
        <v>115</v>
      </c>
      <c r="P77" s="114">
        <v>138</v>
      </c>
      <c r="Q77" s="130">
        <f t="shared" si="19"/>
        <v>1726</v>
      </c>
    </row>
    <row r="78" spans="2:17" s="31" customFormat="1" ht="19.5" customHeight="1" x14ac:dyDescent="0.25">
      <c r="B78" s="89"/>
      <c r="C78" s="90"/>
      <c r="D78" s="16" t="s">
        <v>125</v>
      </c>
      <c r="E78" s="17">
        <v>74</v>
      </c>
      <c r="F78" s="17">
        <v>70</v>
      </c>
      <c r="G78" s="17">
        <v>73</v>
      </c>
      <c r="H78" s="17">
        <v>108</v>
      </c>
      <c r="I78" s="17">
        <v>123</v>
      </c>
      <c r="J78" s="17">
        <v>84</v>
      </c>
      <c r="K78" s="17">
        <v>142</v>
      </c>
      <c r="L78" s="17">
        <v>107</v>
      </c>
      <c r="M78" s="17">
        <v>72</v>
      </c>
      <c r="N78" s="17">
        <v>79</v>
      </c>
      <c r="O78" s="17">
        <v>72</v>
      </c>
      <c r="P78" s="17">
        <v>80</v>
      </c>
      <c r="Q78" s="130">
        <f t="shared" si="19"/>
        <v>1084</v>
      </c>
    </row>
    <row r="79" spans="2:17" s="31" customFormat="1" ht="19.5" customHeight="1" x14ac:dyDescent="0.25">
      <c r="B79" s="89"/>
      <c r="C79" s="90"/>
      <c r="D79" s="16" t="s">
        <v>107</v>
      </c>
      <c r="E79" s="17">
        <v>93</v>
      </c>
      <c r="F79" s="17">
        <v>72</v>
      </c>
      <c r="G79" s="17">
        <v>123</v>
      </c>
      <c r="H79" s="17">
        <v>110</v>
      </c>
      <c r="I79" s="17">
        <v>96</v>
      </c>
      <c r="J79" s="17">
        <v>83</v>
      </c>
      <c r="K79" s="17">
        <v>115</v>
      </c>
      <c r="L79" s="17">
        <v>130</v>
      </c>
      <c r="M79" s="17">
        <v>131</v>
      </c>
      <c r="N79" s="17">
        <v>128</v>
      </c>
      <c r="O79" s="17">
        <v>134</v>
      </c>
      <c r="P79" s="17">
        <v>97</v>
      </c>
      <c r="Q79" s="130">
        <f t="shared" si="19"/>
        <v>1312</v>
      </c>
    </row>
    <row r="80" spans="2:17" s="31" customFormat="1" ht="19.5" customHeight="1" x14ac:dyDescent="0.25">
      <c r="B80" s="98"/>
      <c r="C80" s="91" t="s">
        <v>62</v>
      </c>
      <c r="D80" s="19"/>
      <c r="E80" s="115">
        <v>19</v>
      </c>
      <c r="F80" s="115">
        <v>24</v>
      </c>
      <c r="G80" s="115">
        <v>25</v>
      </c>
      <c r="H80" s="115">
        <v>59</v>
      </c>
      <c r="I80" s="115">
        <v>39</v>
      </c>
      <c r="J80" s="115">
        <v>38</v>
      </c>
      <c r="K80" s="115">
        <v>37</v>
      </c>
      <c r="L80" s="115">
        <v>29</v>
      </c>
      <c r="M80" s="115">
        <v>39</v>
      </c>
      <c r="N80" s="115">
        <v>36</v>
      </c>
      <c r="O80" s="115">
        <v>28</v>
      </c>
      <c r="P80" s="115">
        <v>16</v>
      </c>
      <c r="Q80" s="131">
        <f t="shared" si="19"/>
        <v>389</v>
      </c>
    </row>
    <row r="81" spans="2:17" s="31" customFormat="1" ht="19.5" customHeight="1" x14ac:dyDescent="0.25">
      <c r="B81" s="99"/>
      <c r="C81" s="97" t="s">
        <v>68</v>
      </c>
      <c r="D81" s="13"/>
      <c r="E81" s="119">
        <f>+E82+E89</f>
        <v>2907</v>
      </c>
      <c r="F81" s="119">
        <f t="shared" ref="F81:P81" si="21">+F82+F89</f>
        <v>2176</v>
      </c>
      <c r="G81" s="119">
        <f t="shared" si="21"/>
        <v>2529</v>
      </c>
      <c r="H81" s="119">
        <f t="shared" si="21"/>
        <v>3076</v>
      </c>
      <c r="I81" s="119">
        <f t="shared" si="21"/>
        <v>2899</v>
      </c>
      <c r="J81" s="119">
        <f t="shared" si="21"/>
        <v>2979</v>
      </c>
      <c r="K81" s="119">
        <f t="shared" si="21"/>
        <v>3388</v>
      </c>
      <c r="L81" s="119">
        <f t="shared" si="21"/>
        <v>3107</v>
      </c>
      <c r="M81" s="119">
        <f t="shared" si="21"/>
        <v>2835</v>
      </c>
      <c r="N81" s="119">
        <f t="shared" si="21"/>
        <v>3031</v>
      </c>
      <c r="O81" s="119">
        <f t="shared" si="21"/>
        <v>2327</v>
      </c>
      <c r="P81" s="119">
        <f t="shared" si="21"/>
        <v>2836</v>
      </c>
      <c r="Q81" s="128">
        <f t="shared" si="19"/>
        <v>34090</v>
      </c>
    </row>
    <row r="82" spans="2:17" s="31" customFormat="1" ht="19.5" customHeight="1" x14ac:dyDescent="0.25">
      <c r="B82" s="87"/>
      <c r="C82" s="86" t="s">
        <v>60</v>
      </c>
      <c r="D82" s="16"/>
      <c r="E82" s="114">
        <f>+E83+E84+E85+E86+E87+E88</f>
        <v>2885</v>
      </c>
      <c r="F82" s="114">
        <f t="shared" ref="F82:P82" si="22">+F83+F84+F85+F86+F87+F88</f>
        <v>2154</v>
      </c>
      <c r="G82" s="114">
        <f t="shared" si="22"/>
        <v>2515</v>
      </c>
      <c r="H82" s="114">
        <f t="shared" si="22"/>
        <v>3040</v>
      </c>
      <c r="I82" s="114">
        <f t="shared" si="22"/>
        <v>2868</v>
      </c>
      <c r="J82" s="114">
        <f t="shared" si="22"/>
        <v>2956</v>
      </c>
      <c r="K82" s="114">
        <f t="shared" si="22"/>
        <v>3365</v>
      </c>
      <c r="L82" s="114">
        <f t="shared" si="22"/>
        <v>3091</v>
      </c>
      <c r="M82" s="114">
        <f t="shared" si="22"/>
        <v>2825</v>
      </c>
      <c r="N82" s="114">
        <f t="shared" si="22"/>
        <v>3019</v>
      </c>
      <c r="O82" s="114">
        <f t="shared" si="22"/>
        <v>2317</v>
      </c>
      <c r="P82" s="114">
        <f t="shared" si="22"/>
        <v>2827</v>
      </c>
      <c r="Q82" s="129">
        <f t="shared" si="19"/>
        <v>33862</v>
      </c>
    </row>
    <row r="83" spans="2:17" s="31" customFormat="1" ht="19.5" customHeight="1" x14ac:dyDescent="0.25">
      <c r="B83" s="89"/>
      <c r="C83" s="90"/>
      <c r="D83" s="16" t="s">
        <v>119</v>
      </c>
      <c r="E83" s="17">
        <v>34</v>
      </c>
      <c r="F83" s="17">
        <v>24</v>
      </c>
      <c r="G83" s="17">
        <v>28</v>
      </c>
      <c r="H83" s="17">
        <v>33</v>
      </c>
      <c r="I83" s="17">
        <v>29</v>
      </c>
      <c r="J83" s="17">
        <v>19</v>
      </c>
      <c r="K83" s="17">
        <v>30</v>
      </c>
      <c r="L83" s="17">
        <v>24</v>
      </c>
      <c r="M83" s="17">
        <v>17</v>
      </c>
      <c r="N83" s="17">
        <v>29</v>
      </c>
      <c r="O83" s="17">
        <v>26</v>
      </c>
      <c r="P83" s="17">
        <v>26</v>
      </c>
      <c r="Q83" s="130">
        <f t="shared" si="19"/>
        <v>319</v>
      </c>
    </row>
    <row r="84" spans="2:17" s="31" customFormat="1" ht="19.5" customHeight="1" x14ac:dyDescent="0.25">
      <c r="B84" s="89"/>
      <c r="C84" s="90"/>
      <c r="D84" s="16" t="s">
        <v>88</v>
      </c>
      <c r="E84" s="17">
        <v>15</v>
      </c>
      <c r="F84" s="17">
        <v>24</v>
      </c>
      <c r="G84" s="17">
        <v>33</v>
      </c>
      <c r="H84" s="17">
        <v>21</v>
      </c>
      <c r="I84" s="17">
        <v>27</v>
      </c>
      <c r="J84" s="17">
        <v>60</v>
      </c>
      <c r="K84" s="17">
        <v>21</v>
      </c>
      <c r="L84" s="17">
        <v>29</v>
      </c>
      <c r="M84" s="17">
        <v>11</v>
      </c>
      <c r="N84" s="17">
        <v>23</v>
      </c>
      <c r="O84" s="17">
        <v>18</v>
      </c>
      <c r="P84" s="17">
        <v>17</v>
      </c>
      <c r="Q84" s="130">
        <f t="shared" si="19"/>
        <v>299</v>
      </c>
    </row>
    <row r="85" spans="2:17" s="31" customFormat="1" ht="19.5" customHeight="1" x14ac:dyDescent="0.25">
      <c r="B85" s="89"/>
      <c r="C85" s="90"/>
      <c r="D85" s="16" t="s">
        <v>96</v>
      </c>
      <c r="E85" s="17">
        <v>620</v>
      </c>
      <c r="F85" s="17">
        <v>487</v>
      </c>
      <c r="G85" s="17">
        <v>521</v>
      </c>
      <c r="H85" s="17">
        <v>601</v>
      </c>
      <c r="I85" s="17">
        <v>522</v>
      </c>
      <c r="J85" s="17">
        <v>597</v>
      </c>
      <c r="K85" s="17">
        <v>697</v>
      </c>
      <c r="L85" s="17">
        <v>687</v>
      </c>
      <c r="M85" s="17">
        <v>590</v>
      </c>
      <c r="N85" s="17">
        <v>607</v>
      </c>
      <c r="O85" s="17">
        <v>500</v>
      </c>
      <c r="P85" s="17">
        <v>669</v>
      </c>
      <c r="Q85" s="130">
        <f t="shared" si="19"/>
        <v>7098</v>
      </c>
    </row>
    <row r="86" spans="2:17" s="31" customFormat="1" ht="19.5" customHeight="1" x14ac:dyDescent="0.25">
      <c r="B86" s="89"/>
      <c r="C86" s="90"/>
      <c r="D86" s="16" t="s">
        <v>122</v>
      </c>
      <c r="E86" s="17">
        <v>192</v>
      </c>
      <c r="F86" s="17">
        <v>176</v>
      </c>
      <c r="G86" s="17">
        <v>170</v>
      </c>
      <c r="H86" s="17">
        <v>190</v>
      </c>
      <c r="I86" s="17">
        <v>195</v>
      </c>
      <c r="J86" s="17">
        <v>366</v>
      </c>
      <c r="K86" s="17">
        <v>239</v>
      </c>
      <c r="L86" s="17">
        <v>195</v>
      </c>
      <c r="M86" s="17">
        <v>211</v>
      </c>
      <c r="N86" s="17">
        <v>250</v>
      </c>
      <c r="O86" s="17">
        <v>171</v>
      </c>
      <c r="P86" s="17">
        <v>216</v>
      </c>
      <c r="Q86" s="130">
        <f t="shared" si="19"/>
        <v>2571</v>
      </c>
    </row>
    <row r="87" spans="2:17" s="31" customFormat="1" ht="19.5" customHeight="1" x14ac:dyDescent="0.25">
      <c r="B87" s="89"/>
      <c r="C87" s="90"/>
      <c r="D87" s="16" t="s">
        <v>125</v>
      </c>
      <c r="E87" s="17">
        <v>1106</v>
      </c>
      <c r="F87" s="17">
        <v>821</v>
      </c>
      <c r="G87" s="17">
        <v>927</v>
      </c>
      <c r="H87" s="17">
        <v>1130</v>
      </c>
      <c r="I87" s="17">
        <v>1093</v>
      </c>
      <c r="J87" s="17">
        <v>1039</v>
      </c>
      <c r="K87" s="17">
        <v>1258</v>
      </c>
      <c r="L87" s="17">
        <v>1135</v>
      </c>
      <c r="M87" s="17">
        <v>1062</v>
      </c>
      <c r="N87" s="17">
        <v>1183</v>
      </c>
      <c r="O87" s="17">
        <v>860</v>
      </c>
      <c r="P87" s="17">
        <v>1079</v>
      </c>
      <c r="Q87" s="130">
        <f t="shared" si="19"/>
        <v>12693</v>
      </c>
    </row>
    <row r="88" spans="2:17" s="31" customFormat="1" ht="19.5" customHeight="1" x14ac:dyDescent="0.25">
      <c r="B88" s="87"/>
      <c r="C88" s="88"/>
      <c r="D88" s="16" t="s">
        <v>107</v>
      </c>
      <c r="E88" s="17">
        <v>918</v>
      </c>
      <c r="F88" s="17">
        <v>622</v>
      </c>
      <c r="G88" s="17">
        <v>836</v>
      </c>
      <c r="H88" s="17">
        <v>1065</v>
      </c>
      <c r="I88" s="17">
        <v>1002</v>
      </c>
      <c r="J88" s="17">
        <v>875</v>
      </c>
      <c r="K88" s="17">
        <v>1120</v>
      </c>
      <c r="L88" s="17">
        <v>1021</v>
      </c>
      <c r="M88" s="17">
        <v>934</v>
      </c>
      <c r="N88" s="17">
        <v>927</v>
      </c>
      <c r="O88" s="17">
        <v>742</v>
      </c>
      <c r="P88" s="17">
        <v>820</v>
      </c>
      <c r="Q88" s="130">
        <f t="shared" si="19"/>
        <v>10882</v>
      </c>
    </row>
    <row r="89" spans="2:17" s="31" customFormat="1" ht="19.5" customHeight="1" x14ac:dyDescent="0.25">
      <c r="B89" s="100"/>
      <c r="C89" s="91" t="s">
        <v>62</v>
      </c>
      <c r="D89" s="92"/>
      <c r="E89" s="115">
        <v>22</v>
      </c>
      <c r="F89" s="115">
        <v>22</v>
      </c>
      <c r="G89" s="115">
        <v>14</v>
      </c>
      <c r="H89" s="115">
        <v>36</v>
      </c>
      <c r="I89" s="115">
        <v>31</v>
      </c>
      <c r="J89" s="115">
        <v>23</v>
      </c>
      <c r="K89" s="115">
        <v>23</v>
      </c>
      <c r="L89" s="115">
        <v>16</v>
      </c>
      <c r="M89" s="115">
        <v>10</v>
      </c>
      <c r="N89" s="115">
        <v>12</v>
      </c>
      <c r="O89" s="115">
        <v>10</v>
      </c>
      <c r="P89" s="115">
        <v>9</v>
      </c>
      <c r="Q89" s="131">
        <f t="shared" si="19"/>
        <v>228</v>
      </c>
    </row>
    <row r="90" spans="2:17" s="31" customFormat="1" ht="19.5" customHeight="1" x14ac:dyDescent="0.25">
      <c r="B90" s="101"/>
      <c r="C90" s="97" t="s">
        <v>69</v>
      </c>
      <c r="D90" s="102"/>
      <c r="E90" s="119">
        <f>+E91+E97</f>
        <v>979</v>
      </c>
      <c r="F90" s="119">
        <f t="shared" ref="F90:P90" si="23">+F91+F97</f>
        <v>739</v>
      </c>
      <c r="G90" s="119">
        <f t="shared" si="23"/>
        <v>848</v>
      </c>
      <c r="H90" s="119">
        <f t="shared" si="23"/>
        <v>1149</v>
      </c>
      <c r="I90" s="119">
        <f t="shared" si="23"/>
        <v>905</v>
      </c>
      <c r="J90" s="119">
        <f t="shared" si="23"/>
        <v>862</v>
      </c>
      <c r="K90" s="119">
        <f t="shared" si="23"/>
        <v>1021</v>
      </c>
      <c r="L90" s="119">
        <f t="shared" si="23"/>
        <v>1017</v>
      </c>
      <c r="M90" s="119">
        <f t="shared" si="23"/>
        <v>983</v>
      </c>
      <c r="N90" s="119">
        <f t="shared" si="23"/>
        <v>920</v>
      </c>
      <c r="O90" s="119">
        <f t="shared" si="23"/>
        <v>811</v>
      </c>
      <c r="P90" s="119">
        <f t="shared" si="23"/>
        <v>901</v>
      </c>
      <c r="Q90" s="128">
        <f t="shared" si="19"/>
        <v>11135</v>
      </c>
    </row>
    <row r="91" spans="2:17" s="31" customFormat="1" ht="19.5" customHeight="1" x14ac:dyDescent="0.25">
      <c r="B91" s="89"/>
      <c r="C91" s="86" t="s">
        <v>70</v>
      </c>
      <c r="D91" s="103"/>
      <c r="E91" s="114">
        <f>+E92+E93+E94+E95+E96</f>
        <v>979</v>
      </c>
      <c r="F91" s="114">
        <f t="shared" ref="F91:P91" si="24">+F92+F93+F94+F95+F96</f>
        <v>739</v>
      </c>
      <c r="G91" s="114">
        <f t="shared" si="24"/>
        <v>848</v>
      </c>
      <c r="H91" s="114">
        <f t="shared" si="24"/>
        <v>1149</v>
      </c>
      <c r="I91" s="114">
        <f t="shared" si="24"/>
        <v>905</v>
      </c>
      <c r="J91" s="114">
        <f t="shared" si="24"/>
        <v>862</v>
      </c>
      <c r="K91" s="114">
        <f t="shared" si="24"/>
        <v>1021</v>
      </c>
      <c r="L91" s="114">
        <f t="shared" si="24"/>
        <v>1017</v>
      </c>
      <c r="M91" s="114">
        <f t="shared" si="24"/>
        <v>983</v>
      </c>
      <c r="N91" s="114">
        <f t="shared" si="24"/>
        <v>919</v>
      </c>
      <c r="O91" s="114">
        <f t="shared" si="24"/>
        <v>811</v>
      </c>
      <c r="P91" s="114">
        <f t="shared" si="24"/>
        <v>901</v>
      </c>
      <c r="Q91" s="129">
        <f t="shared" si="19"/>
        <v>11134</v>
      </c>
    </row>
    <row r="92" spans="2:17" s="31" customFormat="1" ht="19.5" customHeight="1" x14ac:dyDescent="0.25">
      <c r="B92" s="89"/>
      <c r="C92" s="90"/>
      <c r="D92" s="16" t="s">
        <v>119</v>
      </c>
      <c r="E92" s="17">
        <v>9</v>
      </c>
      <c r="F92" s="17">
        <v>11</v>
      </c>
      <c r="G92" s="17">
        <v>7</v>
      </c>
      <c r="H92" s="17">
        <v>8</v>
      </c>
      <c r="I92" s="17">
        <v>1</v>
      </c>
      <c r="J92" s="17">
        <v>14</v>
      </c>
      <c r="K92" s="17">
        <v>9</v>
      </c>
      <c r="L92" s="17">
        <v>1</v>
      </c>
      <c r="M92" s="17">
        <v>8</v>
      </c>
      <c r="N92" s="17">
        <v>8</v>
      </c>
      <c r="O92" s="17">
        <v>4</v>
      </c>
      <c r="P92" s="17">
        <v>4</v>
      </c>
      <c r="Q92" s="130">
        <f t="shared" si="19"/>
        <v>84</v>
      </c>
    </row>
    <row r="93" spans="2:17" s="31" customFormat="1" ht="19.5" customHeight="1" x14ac:dyDescent="0.25">
      <c r="B93" s="89"/>
      <c r="C93" s="90"/>
      <c r="D93" s="16" t="s">
        <v>96</v>
      </c>
      <c r="E93" s="17">
        <v>246</v>
      </c>
      <c r="F93" s="17">
        <v>200</v>
      </c>
      <c r="G93" s="17">
        <v>161</v>
      </c>
      <c r="H93" s="17">
        <v>304</v>
      </c>
      <c r="I93" s="17">
        <v>200</v>
      </c>
      <c r="J93" s="17">
        <v>187</v>
      </c>
      <c r="K93" s="17">
        <v>256</v>
      </c>
      <c r="L93" s="17">
        <v>229</v>
      </c>
      <c r="M93" s="17">
        <v>175</v>
      </c>
      <c r="N93" s="17">
        <v>174</v>
      </c>
      <c r="O93" s="17">
        <v>143</v>
      </c>
      <c r="P93" s="17">
        <v>200</v>
      </c>
      <c r="Q93" s="130">
        <f t="shared" si="19"/>
        <v>2475</v>
      </c>
    </row>
    <row r="94" spans="2:17" s="31" customFormat="1" ht="19.5" customHeight="1" x14ac:dyDescent="0.25">
      <c r="B94" s="89"/>
      <c r="C94" s="90"/>
      <c r="D94" s="16" t="s">
        <v>122</v>
      </c>
      <c r="E94" s="17">
        <v>1</v>
      </c>
      <c r="F94" s="17">
        <v>3</v>
      </c>
      <c r="G94" s="17">
        <v>10</v>
      </c>
      <c r="H94" s="17">
        <v>23</v>
      </c>
      <c r="I94" s="17">
        <v>25</v>
      </c>
      <c r="J94" s="17">
        <v>25</v>
      </c>
      <c r="K94" s="17">
        <v>30</v>
      </c>
      <c r="L94" s="17">
        <v>62</v>
      </c>
      <c r="M94" s="17">
        <v>49</v>
      </c>
      <c r="N94" s="17">
        <v>35</v>
      </c>
      <c r="O94" s="17">
        <v>34</v>
      </c>
      <c r="P94" s="17">
        <v>51</v>
      </c>
      <c r="Q94" s="130">
        <f t="shared" si="19"/>
        <v>348</v>
      </c>
    </row>
    <row r="95" spans="2:17" s="31" customFormat="1" ht="19.5" customHeight="1" x14ac:dyDescent="0.25">
      <c r="B95" s="89"/>
      <c r="C95" s="90"/>
      <c r="D95" s="16" t="s">
        <v>125</v>
      </c>
      <c r="E95" s="17">
        <v>497</v>
      </c>
      <c r="F95" s="17">
        <v>348</v>
      </c>
      <c r="G95" s="17">
        <v>518</v>
      </c>
      <c r="H95" s="17">
        <v>560</v>
      </c>
      <c r="I95" s="17">
        <v>472</v>
      </c>
      <c r="J95" s="17">
        <v>467</v>
      </c>
      <c r="K95" s="17">
        <v>521</v>
      </c>
      <c r="L95" s="17">
        <v>520</v>
      </c>
      <c r="M95" s="17">
        <v>557</v>
      </c>
      <c r="N95" s="17">
        <v>522</v>
      </c>
      <c r="O95" s="17">
        <v>451</v>
      </c>
      <c r="P95" s="17">
        <v>503</v>
      </c>
      <c r="Q95" s="130">
        <f t="shared" si="19"/>
        <v>5936</v>
      </c>
    </row>
    <row r="96" spans="2:17" s="31" customFormat="1" ht="19.5" customHeight="1" x14ac:dyDescent="0.25">
      <c r="B96" s="89"/>
      <c r="C96" s="90"/>
      <c r="D96" s="16" t="s">
        <v>107</v>
      </c>
      <c r="E96" s="17">
        <v>226</v>
      </c>
      <c r="F96" s="17">
        <v>177</v>
      </c>
      <c r="G96" s="17">
        <v>152</v>
      </c>
      <c r="H96" s="17">
        <v>254</v>
      </c>
      <c r="I96" s="17">
        <v>207</v>
      </c>
      <c r="J96" s="17">
        <v>169</v>
      </c>
      <c r="K96" s="17">
        <v>205</v>
      </c>
      <c r="L96" s="17">
        <v>205</v>
      </c>
      <c r="M96" s="17">
        <v>194</v>
      </c>
      <c r="N96" s="17">
        <v>180</v>
      </c>
      <c r="O96" s="17">
        <v>179</v>
      </c>
      <c r="P96" s="17">
        <v>143</v>
      </c>
      <c r="Q96" s="130">
        <f t="shared" si="19"/>
        <v>2291</v>
      </c>
    </row>
    <row r="97" spans="2:17" s="31" customFormat="1" ht="19.5" customHeight="1" x14ac:dyDescent="0.25">
      <c r="B97" s="100"/>
      <c r="C97" s="91" t="s">
        <v>62</v>
      </c>
      <c r="D97" s="19"/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1</v>
      </c>
      <c r="O97" s="115">
        <v>0</v>
      </c>
      <c r="P97" s="115">
        <v>0</v>
      </c>
      <c r="Q97" s="131">
        <f t="shared" si="19"/>
        <v>1</v>
      </c>
    </row>
    <row r="98" spans="2:17" s="31" customFormat="1" ht="19.5" customHeight="1" x14ac:dyDescent="0.25">
      <c r="B98" s="101"/>
      <c r="C98" s="97" t="s">
        <v>71</v>
      </c>
      <c r="D98" s="102"/>
      <c r="E98" s="119">
        <f>+E99+E109</f>
        <v>3929</v>
      </c>
      <c r="F98" s="119">
        <f t="shared" ref="F98:P98" si="25">+F99+F109</f>
        <v>3185</v>
      </c>
      <c r="G98" s="119">
        <f t="shared" si="25"/>
        <v>3704</v>
      </c>
      <c r="H98" s="119">
        <f t="shared" si="25"/>
        <v>4103</v>
      </c>
      <c r="I98" s="119">
        <f t="shared" si="25"/>
        <v>4078</v>
      </c>
      <c r="J98" s="119">
        <f t="shared" si="25"/>
        <v>3938</v>
      </c>
      <c r="K98" s="119">
        <f t="shared" si="25"/>
        <v>4683</v>
      </c>
      <c r="L98" s="119">
        <f t="shared" si="25"/>
        <v>4236</v>
      </c>
      <c r="M98" s="119">
        <f t="shared" si="25"/>
        <v>3845</v>
      </c>
      <c r="N98" s="119">
        <f t="shared" si="25"/>
        <v>4135</v>
      </c>
      <c r="O98" s="119">
        <f t="shared" si="25"/>
        <v>3688</v>
      </c>
      <c r="P98" s="119">
        <f t="shared" si="25"/>
        <v>4419</v>
      </c>
      <c r="Q98" s="128">
        <f t="shared" si="19"/>
        <v>47943</v>
      </c>
    </row>
    <row r="99" spans="2:17" s="31" customFormat="1" ht="19.5" customHeight="1" x14ac:dyDescent="0.25">
      <c r="B99" s="87"/>
      <c r="C99" s="86" t="s">
        <v>60</v>
      </c>
      <c r="D99" s="103"/>
      <c r="E99" s="114">
        <f>+E100+E101+E102+E103+E104+E105+E106+E107+E108</f>
        <v>3928</v>
      </c>
      <c r="F99" s="114">
        <f t="shared" ref="F99:P99" si="26">+F100+F101+F102+F103+F104+F105+F106+F107+F108</f>
        <v>3185</v>
      </c>
      <c r="G99" s="114">
        <f t="shared" si="26"/>
        <v>3704</v>
      </c>
      <c r="H99" s="114">
        <f t="shared" si="26"/>
        <v>4103</v>
      </c>
      <c r="I99" s="114">
        <f t="shared" si="26"/>
        <v>4078</v>
      </c>
      <c r="J99" s="114">
        <f t="shared" si="26"/>
        <v>3908</v>
      </c>
      <c r="K99" s="114">
        <f t="shared" si="26"/>
        <v>4683</v>
      </c>
      <c r="L99" s="114">
        <f t="shared" si="26"/>
        <v>4236</v>
      </c>
      <c r="M99" s="114">
        <f t="shared" si="26"/>
        <v>3845</v>
      </c>
      <c r="N99" s="114">
        <f t="shared" si="26"/>
        <v>4134</v>
      </c>
      <c r="O99" s="114">
        <f t="shared" si="26"/>
        <v>3688</v>
      </c>
      <c r="P99" s="114">
        <f t="shared" si="26"/>
        <v>4418</v>
      </c>
      <c r="Q99" s="129">
        <f t="shared" si="19"/>
        <v>47910</v>
      </c>
    </row>
    <row r="100" spans="2:17" s="31" customFormat="1" ht="19.5" customHeight="1" x14ac:dyDescent="0.25">
      <c r="B100" s="87"/>
      <c r="C100" s="88"/>
      <c r="D100" s="16" t="s">
        <v>63</v>
      </c>
      <c r="E100" s="17">
        <v>3</v>
      </c>
      <c r="F100" s="17">
        <v>3</v>
      </c>
      <c r="G100" s="17">
        <v>5</v>
      </c>
      <c r="H100" s="17">
        <v>6</v>
      </c>
      <c r="I100" s="17">
        <v>3</v>
      </c>
      <c r="J100" s="17">
        <v>2</v>
      </c>
      <c r="K100" s="17">
        <v>3</v>
      </c>
      <c r="L100" s="17">
        <v>1</v>
      </c>
      <c r="M100" s="17">
        <v>2</v>
      </c>
      <c r="N100" s="17">
        <v>7</v>
      </c>
      <c r="O100" s="17">
        <v>3</v>
      </c>
      <c r="P100" s="17">
        <v>5</v>
      </c>
      <c r="Q100" s="130">
        <f t="shared" si="19"/>
        <v>43</v>
      </c>
    </row>
    <row r="101" spans="2:17" s="31" customFormat="1" ht="19.5" customHeight="1" x14ac:dyDescent="0.25">
      <c r="B101" s="87"/>
      <c r="C101" s="88"/>
      <c r="D101" s="16" t="s">
        <v>76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30">
        <f t="shared" si="19"/>
        <v>0</v>
      </c>
    </row>
    <row r="102" spans="2:17" s="31" customFormat="1" ht="19.5" customHeight="1" x14ac:dyDescent="0.25">
      <c r="B102" s="89"/>
      <c r="C102" s="90"/>
      <c r="D102" s="16" t="s">
        <v>64</v>
      </c>
      <c r="E102" s="17">
        <v>927</v>
      </c>
      <c r="F102" s="17">
        <v>684</v>
      </c>
      <c r="G102" s="17">
        <v>773</v>
      </c>
      <c r="H102" s="17">
        <v>899</v>
      </c>
      <c r="I102" s="17">
        <v>778</v>
      </c>
      <c r="J102" s="17">
        <v>787</v>
      </c>
      <c r="K102" s="17">
        <v>1002</v>
      </c>
      <c r="L102" s="17">
        <v>838</v>
      </c>
      <c r="M102" s="17">
        <v>846</v>
      </c>
      <c r="N102" s="17">
        <v>814</v>
      </c>
      <c r="O102" s="17">
        <v>645</v>
      </c>
      <c r="P102" s="17">
        <v>940</v>
      </c>
      <c r="Q102" s="130">
        <f t="shared" si="19"/>
        <v>9933</v>
      </c>
    </row>
    <row r="103" spans="2:17" s="31" customFormat="1" ht="19.5" customHeight="1" x14ac:dyDescent="0.25">
      <c r="B103" s="89"/>
      <c r="C103" s="90"/>
      <c r="D103" s="16" t="s">
        <v>72</v>
      </c>
      <c r="E103" s="17">
        <v>7</v>
      </c>
      <c r="F103" s="17">
        <v>8</v>
      </c>
      <c r="G103" s="17">
        <v>3</v>
      </c>
      <c r="H103" s="17">
        <v>8</v>
      </c>
      <c r="I103" s="17">
        <v>6</v>
      </c>
      <c r="J103" s="17">
        <v>5</v>
      </c>
      <c r="K103" s="17">
        <v>6</v>
      </c>
      <c r="L103" s="17">
        <v>28</v>
      </c>
      <c r="M103" s="17">
        <v>22</v>
      </c>
      <c r="N103" s="17">
        <v>15</v>
      </c>
      <c r="O103" s="17">
        <v>14</v>
      </c>
      <c r="P103" s="17">
        <v>22</v>
      </c>
      <c r="Q103" s="130">
        <f t="shared" si="19"/>
        <v>144</v>
      </c>
    </row>
    <row r="104" spans="2:17" s="31" customFormat="1" ht="19.5" customHeight="1" x14ac:dyDescent="0.25">
      <c r="B104" s="89"/>
      <c r="C104" s="90"/>
      <c r="D104" s="16" t="s">
        <v>65</v>
      </c>
      <c r="E104" s="17">
        <v>250</v>
      </c>
      <c r="F104" s="17">
        <v>206</v>
      </c>
      <c r="G104" s="17">
        <v>186</v>
      </c>
      <c r="H104" s="17">
        <v>196</v>
      </c>
      <c r="I104" s="17">
        <v>217</v>
      </c>
      <c r="J104" s="17">
        <v>228</v>
      </c>
      <c r="K104" s="17">
        <v>298</v>
      </c>
      <c r="L104" s="17">
        <v>382</v>
      </c>
      <c r="M104" s="17">
        <v>266</v>
      </c>
      <c r="N104" s="17">
        <v>290</v>
      </c>
      <c r="O104" s="17">
        <v>284</v>
      </c>
      <c r="P104" s="17">
        <v>278</v>
      </c>
      <c r="Q104" s="130">
        <f t="shared" si="19"/>
        <v>3081</v>
      </c>
    </row>
    <row r="105" spans="2:17" s="31" customFormat="1" ht="19.5" customHeight="1" x14ac:dyDescent="0.25">
      <c r="B105" s="89"/>
      <c r="C105" s="90"/>
      <c r="D105" s="16" t="s">
        <v>67</v>
      </c>
      <c r="E105" s="17">
        <v>1341</v>
      </c>
      <c r="F105" s="17">
        <v>1140</v>
      </c>
      <c r="G105" s="17">
        <v>1376</v>
      </c>
      <c r="H105" s="17">
        <v>1444</v>
      </c>
      <c r="I105" s="17">
        <v>1383</v>
      </c>
      <c r="J105" s="17">
        <v>1225</v>
      </c>
      <c r="K105" s="17">
        <v>1362</v>
      </c>
      <c r="L105" s="17">
        <v>1320</v>
      </c>
      <c r="M105" s="17">
        <v>1119</v>
      </c>
      <c r="N105" s="17">
        <v>1252</v>
      </c>
      <c r="O105" s="17">
        <v>1092</v>
      </c>
      <c r="P105" s="17">
        <v>1338</v>
      </c>
      <c r="Q105" s="130">
        <f t="shared" si="19"/>
        <v>15392</v>
      </c>
    </row>
    <row r="106" spans="2:17" s="31" customFormat="1" ht="19.5" customHeight="1" x14ac:dyDescent="0.25">
      <c r="B106" s="89"/>
      <c r="C106" s="90"/>
      <c r="D106" s="16" t="s">
        <v>61</v>
      </c>
      <c r="E106" s="17">
        <v>887</v>
      </c>
      <c r="F106" s="17">
        <v>749</v>
      </c>
      <c r="G106" s="17">
        <v>908</v>
      </c>
      <c r="H106" s="17">
        <v>1011</v>
      </c>
      <c r="I106" s="17">
        <v>1049</v>
      </c>
      <c r="J106" s="17">
        <v>1004</v>
      </c>
      <c r="K106" s="17">
        <v>1119</v>
      </c>
      <c r="L106" s="17">
        <v>927</v>
      </c>
      <c r="M106" s="17">
        <v>948</v>
      </c>
      <c r="N106" s="17">
        <v>1031</v>
      </c>
      <c r="O106" s="17">
        <v>1055</v>
      </c>
      <c r="P106" s="17">
        <v>1162</v>
      </c>
      <c r="Q106" s="130">
        <f t="shared" si="19"/>
        <v>11850</v>
      </c>
    </row>
    <row r="107" spans="2:17" s="31" customFormat="1" ht="19.5" customHeight="1" x14ac:dyDescent="0.25">
      <c r="B107" s="89"/>
      <c r="C107" s="90"/>
      <c r="D107" s="16" t="s">
        <v>73</v>
      </c>
      <c r="E107" s="17">
        <v>113</v>
      </c>
      <c r="F107" s="17">
        <v>69</v>
      </c>
      <c r="G107" s="17">
        <v>83</v>
      </c>
      <c r="H107" s="17">
        <v>104</v>
      </c>
      <c r="I107" s="17">
        <v>133</v>
      </c>
      <c r="J107" s="17">
        <v>167</v>
      </c>
      <c r="K107" s="17">
        <v>207</v>
      </c>
      <c r="L107" s="17">
        <v>138</v>
      </c>
      <c r="M107" s="17">
        <v>155</v>
      </c>
      <c r="N107" s="17">
        <v>183</v>
      </c>
      <c r="O107" s="17">
        <v>150</v>
      </c>
      <c r="P107" s="17">
        <v>213</v>
      </c>
      <c r="Q107" s="130">
        <f t="shared" si="19"/>
        <v>1715</v>
      </c>
    </row>
    <row r="108" spans="2:17" s="31" customFormat="1" ht="19.5" customHeight="1" x14ac:dyDescent="0.25">
      <c r="B108" s="89"/>
      <c r="C108" s="90"/>
      <c r="D108" s="16" t="s">
        <v>74</v>
      </c>
      <c r="E108" s="17">
        <v>400</v>
      </c>
      <c r="F108" s="17">
        <v>326</v>
      </c>
      <c r="G108" s="17">
        <v>370</v>
      </c>
      <c r="H108" s="17">
        <v>435</v>
      </c>
      <c r="I108" s="17">
        <v>509</v>
      </c>
      <c r="J108" s="17">
        <v>490</v>
      </c>
      <c r="K108" s="17">
        <v>686</v>
      </c>
      <c r="L108" s="17">
        <v>602</v>
      </c>
      <c r="M108" s="17">
        <v>487</v>
      </c>
      <c r="N108" s="17">
        <v>542</v>
      </c>
      <c r="O108" s="17">
        <v>445</v>
      </c>
      <c r="P108" s="17">
        <v>460</v>
      </c>
      <c r="Q108" s="130">
        <f t="shared" si="19"/>
        <v>5752</v>
      </c>
    </row>
    <row r="109" spans="2:17" s="31" customFormat="1" ht="19.5" customHeight="1" x14ac:dyDescent="0.25">
      <c r="B109" s="100"/>
      <c r="C109" s="91" t="s">
        <v>62</v>
      </c>
      <c r="D109" s="19"/>
      <c r="E109" s="115">
        <v>1</v>
      </c>
      <c r="F109" s="115">
        <v>0</v>
      </c>
      <c r="G109" s="115">
        <v>0</v>
      </c>
      <c r="H109" s="115">
        <v>0</v>
      </c>
      <c r="I109" s="115">
        <v>0</v>
      </c>
      <c r="J109" s="115">
        <v>30</v>
      </c>
      <c r="K109" s="115">
        <v>0</v>
      </c>
      <c r="L109" s="115">
        <v>0</v>
      </c>
      <c r="M109" s="115">
        <v>0</v>
      </c>
      <c r="N109" s="115">
        <v>1</v>
      </c>
      <c r="O109" s="115">
        <v>0</v>
      </c>
      <c r="P109" s="115">
        <v>1</v>
      </c>
      <c r="Q109" s="131">
        <f t="shared" si="19"/>
        <v>33</v>
      </c>
    </row>
    <row r="110" spans="2:17" s="31" customFormat="1" ht="19.5" customHeight="1" x14ac:dyDescent="0.25">
      <c r="B110" s="101"/>
      <c r="C110" s="97" t="s">
        <v>75</v>
      </c>
      <c r="D110" s="102"/>
      <c r="E110" s="119">
        <f>+E111+E123</f>
        <v>3878</v>
      </c>
      <c r="F110" s="119">
        <f t="shared" ref="F110:P110" si="27">+F111+F123</f>
        <v>3487</v>
      </c>
      <c r="G110" s="119">
        <f t="shared" si="27"/>
        <v>4736</v>
      </c>
      <c r="H110" s="119">
        <f t="shared" si="27"/>
        <v>5156</v>
      </c>
      <c r="I110" s="119">
        <f t="shared" si="27"/>
        <v>4288</v>
      </c>
      <c r="J110" s="119">
        <f t="shared" si="27"/>
        <v>4862</v>
      </c>
      <c r="K110" s="119">
        <f t="shared" si="27"/>
        <v>5508</v>
      </c>
      <c r="L110" s="119">
        <f t="shared" si="27"/>
        <v>4338</v>
      </c>
      <c r="M110" s="119">
        <f t="shared" si="27"/>
        <v>4561</v>
      </c>
      <c r="N110" s="119">
        <f t="shared" si="27"/>
        <v>4854</v>
      </c>
      <c r="O110" s="119">
        <f t="shared" si="27"/>
        <v>4367</v>
      </c>
      <c r="P110" s="119">
        <f t="shared" si="27"/>
        <v>5851</v>
      </c>
      <c r="Q110" s="128">
        <f t="shared" si="19"/>
        <v>55886</v>
      </c>
    </row>
    <row r="111" spans="2:17" s="31" customFormat="1" ht="19.5" customHeight="1" x14ac:dyDescent="0.25">
      <c r="B111" s="87"/>
      <c r="C111" s="86" t="s">
        <v>60</v>
      </c>
      <c r="D111" s="103"/>
      <c r="E111" s="114">
        <f>+E112+E113+E114+E115+E116+E119+E120+E121+E122</f>
        <v>3840</v>
      </c>
      <c r="F111" s="114">
        <f t="shared" ref="F111:P111" si="28">+F112+F113+F114+F115+F116+F119+F120+F121+F122</f>
        <v>3431</v>
      </c>
      <c r="G111" s="114">
        <f t="shared" si="28"/>
        <v>4696</v>
      </c>
      <c r="H111" s="114">
        <f t="shared" si="28"/>
        <v>5142</v>
      </c>
      <c r="I111" s="114">
        <f t="shared" si="28"/>
        <v>4265</v>
      </c>
      <c r="J111" s="114">
        <f t="shared" si="28"/>
        <v>4849</v>
      </c>
      <c r="K111" s="114">
        <f t="shared" si="28"/>
        <v>5494</v>
      </c>
      <c r="L111" s="114">
        <f t="shared" si="28"/>
        <v>4315</v>
      </c>
      <c r="M111" s="114">
        <f t="shared" si="28"/>
        <v>4526</v>
      </c>
      <c r="N111" s="114">
        <f t="shared" si="28"/>
        <v>4843</v>
      </c>
      <c r="O111" s="114">
        <f t="shared" si="28"/>
        <v>4351</v>
      </c>
      <c r="P111" s="114">
        <f t="shared" si="28"/>
        <v>5843</v>
      </c>
      <c r="Q111" s="129">
        <f t="shared" si="19"/>
        <v>55595</v>
      </c>
    </row>
    <row r="112" spans="2:17" s="31" customFormat="1" ht="19.5" customHeight="1" x14ac:dyDescent="0.25">
      <c r="B112" s="87"/>
      <c r="C112" s="88"/>
      <c r="D112" s="16" t="s">
        <v>76</v>
      </c>
      <c r="E112" s="17">
        <v>0</v>
      </c>
      <c r="F112" s="17">
        <v>0</v>
      </c>
      <c r="G112" s="17">
        <v>0</v>
      </c>
      <c r="H112" s="17">
        <v>8</v>
      </c>
      <c r="I112" s="17">
        <v>0</v>
      </c>
      <c r="J112" s="17">
        <v>0</v>
      </c>
      <c r="K112" s="17">
        <v>1</v>
      </c>
      <c r="L112" s="17">
        <v>0</v>
      </c>
      <c r="M112" s="17">
        <v>0</v>
      </c>
      <c r="N112" s="17">
        <v>6</v>
      </c>
      <c r="O112" s="17">
        <v>8</v>
      </c>
      <c r="P112" s="17">
        <v>6</v>
      </c>
      <c r="Q112" s="130">
        <f t="shared" si="19"/>
        <v>29</v>
      </c>
    </row>
    <row r="113" spans="2:17" s="31" customFormat="1" ht="19.5" customHeight="1" x14ac:dyDescent="0.25">
      <c r="B113" s="89"/>
      <c r="C113" s="90"/>
      <c r="D113" s="16" t="s">
        <v>96</v>
      </c>
      <c r="E113" s="17">
        <v>58</v>
      </c>
      <c r="F113" s="17">
        <v>86</v>
      </c>
      <c r="G113" s="17">
        <v>33</v>
      </c>
      <c r="H113" s="17">
        <v>55</v>
      </c>
      <c r="I113" s="17">
        <v>28</v>
      </c>
      <c r="J113" s="17">
        <v>68</v>
      </c>
      <c r="K113" s="17">
        <v>71</v>
      </c>
      <c r="L113" s="17">
        <v>118</v>
      </c>
      <c r="M113" s="17">
        <v>85</v>
      </c>
      <c r="N113" s="17">
        <v>81</v>
      </c>
      <c r="O113" s="17">
        <v>65</v>
      </c>
      <c r="P113" s="17">
        <v>147</v>
      </c>
      <c r="Q113" s="130">
        <f t="shared" si="19"/>
        <v>895</v>
      </c>
    </row>
    <row r="114" spans="2:17" s="31" customFormat="1" ht="19.5" customHeight="1" x14ac:dyDescent="0.25">
      <c r="B114" s="89"/>
      <c r="C114" s="90"/>
      <c r="D114" s="16" t="s">
        <v>126</v>
      </c>
      <c r="E114" s="17">
        <v>69</v>
      </c>
      <c r="F114" s="17">
        <v>43</v>
      </c>
      <c r="G114" s="17">
        <v>27</v>
      </c>
      <c r="H114" s="17">
        <v>50</v>
      </c>
      <c r="I114" s="17">
        <v>31</v>
      </c>
      <c r="J114" s="17">
        <v>22</v>
      </c>
      <c r="K114" s="17">
        <v>40</v>
      </c>
      <c r="L114" s="17">
        <v>22</v>
      </c>
      <c r="M114" s="17">
        <v>15</v>
      </c>
      <c r="N114" s="17">
        <v>15</v>
      </c>
      <c r="O114" s="17">
        <v>7</v>
      </c>
      <c r="P114" s="17">
        <v>22</v>
      </c>
      <c r="Q114" s="130">
        <f t="shared" si="19"/>
        <v>363</v>
      </c>
    </row>
    <row r="115" spans="2:17" s="31" customFormat="1" ht="19.5" customHeight="1" x14ac:dyDescent="0.25">
      <c r="B115" s="89"/>
      <c r="C115" s="90"/>
      <c r="D115" s="16" t="s">
        <v>122</v>
      </c>
      <c r="E115" s="17">
        <v>281</v>
      </c>
      <c r="F115" s="17">
        <v>233</v>
      </c>
      <c r="G115" s="17">
        <v>324</v>
      </c>
      <c r="H115" s="17">
        <v>363</v>
      </c>
      <c r="I115" s="17">
        <v>269</v>
      </c>
      <c r="J115" s="17">
        <v>344</v>
      </c>
      <c r="K115" s="17">
        <v>397</v>
      </c>
      <c r="L115" s="17">
        <v>283</v>
      </c>
      <c r="M115" s="17">
        <v>248</v>
      </c>
      <c r="N115" s="17">
        <v>291</v>
      </c>
      <c r="O115" s="17">
        <v>264</v>
      </c>
      <c r="P115" s="17">
        <v>482</v>
      </c>
      <c r="Q115" s="130">
        <f t="shared" si="19"/>
        <v>3779</v>
      </c>
    </row>
    <row r="116" spans="2:17" s="31" customFormat="1" ht="19.5" customHeight="1" x14ac:dyDescent="0.25">
      <c r="B116" s="89"/>
      <c r="C116" s="90"/>
      <c r="D116" s="16" t="s">
        <v>127</v>
      </c>
      <c r="E116" s="17">
        <v>489</v>
      </c>
      <c r="F116" s="17">
        <v>374</v>
      </c>
      <c r="G116" s="17">
        <v>468</v>
      </c>
      <c r="H116" s="17">
        <v>497</v>
      </c>
      <c r="I116" s="17">
        <v>459</v>
      </c>
      <c r="J116" s="17">
        <v>591</v>
      </c>
      <c r="K116" s="17">
        <v>540</v>
      </c>
      <c r="L116" s="17">
        <v>391</v>
      </c>
      <c r="M116" s="17">
        <v>479</v>
      </c>
      <c r="N116" s="17">
        <v>475</v>
      </c>
      <c r="O116" s="17">
        <v>425</v>
      </c>
      <c r="P116" s="17">
        <v>541</v>
      </c>
      <c r="Q116" s="130">
        <f t="shared" si="19"/>
        <v>5729</v>
      </c>
    </row>
    <row r="117" spans="2:17" s="31" customFormat="1" ht="19.5" customHeight="1" x14ac:dyDescent="0.25">
      <c r="B117" s="89"/>
      <c r="C117" s="90"/>
      <c r="D117" s="16" t="s">
        <v>128</v>
      </c>
      <c r="E117" s="17">
        <v>105</v>
      </c>
      <c r="F117" s="17">
        <v>51</v>
      </c>
      <c r="G117" s="17">
        <v>53</v>
      </c>
      <c r="H117" s="17">
        <v>67</v>
      </c>
      <c r="I117" s="17">
        <v>61</v>
      </c>
      <c r="J117" s="17">
        <v>75</v>
      </c>
      <c r="K117" s="17">
        <v>86</v>
      </c>
      <c r="L117" s="17">
        <v>86</v>
      </c>
      <c r="M117" s="17">
        <v>85</v>
      </c>
      <c r="N117" s="17">
        <v>75</v>
      </c>
      <c r="O117" s="17">
        <v>71</v>
      </c>
      <c r="P117" s="17">
        <v>204</v>
      </c>
      <c r="Q117" s="130">
        <f t="shared" si="19"/>
        <v>1019</v>
      </c>
    </row>
    <row r="118" spans="2:17" s="31" customFormat="1" ht="19.5" customHeight="1" x14ac:dyDescent="0.25">
      <c r="B118" s="89"/>
      <c r="C118" s="90"/>
      <c r="D118" s="16" t="s">
        <v>129</v>
      </c>
      <c r="E118" s="17">
        <v>384</v>
      </c>
      <c r="F118" s="17">
        <v>323</v>
      </c>
      <c r="G118" s="17">
        <v>415</v>
      </c>
      <c r="H118" s="17">
        <v>430</v>
      </c>
      <c r="I118" s="17">
        <v>398</v>
      </c>
      <c r="J118" s="17">
        <v>516</v>
      </c>
      <c r="K118" s="17">
        <v>454</v>
      </c>
      <c r="L118" s="17">
        <v>305</v>
      </c>
      <c r="M118" s="17">
        <v>394</v>
      </c>
      <c r="N118" s="17">
        <v>400</v>
      </c>
      <c r="O118" s="17">
        <v>354</v>
      </c>
      <c r="P118" s="17">
        <v>337</v>
      </c>
      <c r="Q118" s="130">
        <f t="shared" si="19"/>
        <v>4710</v>
      </c>
    </row>
    <row r="119" spans="2:17" s="31" customFormat="1" ht="19.5" customHeight="1" x14ac:dyDescent="0.25">
      <c r="B119" s="89"/>
      <c r="C119" s="90"/>
      <c r="D119" s="16" t="s">
        <v>107</v>
      </c>
      <c r="E119" s="17">
        <v>711</v>
      </c>
      <c r="F119" s="17">
        <v>582</v>
      </c>
      <c r="G119" s="17">
        <v>916</v>
      </c>
      <c r="H119" s="17">
        <v>1078</v>
      </c>
      <c r="I119" s="17">
        <v>857</v>
      </c>
      <c r="J119" s="17">
        <v>958</v>
      </c>
      <c r="K119" s="17">
        <v>1149</v>
      </c>
      <c r="L119" s="17">
        <v>1027</v>
      </c>
      <c r="M119" s="17">
        <v>1007</v>
      </c>
      <c r="N119" s="17">
        <v>1046</v>
      </c>
      <c r="O119" s="17">
        <v>1015</v>
      </c>
      <c r="P119" s="17">
        <v>1456</v>
      </c>
      <c r="Q119" s="130">
        <f t="shared" si="19"/>
        <v>11802</v>
      </c>
    </row>
    <row r="120" spans="2:17" s="31" customFormat="1" ht="19.5" customHeight="1" x14ac:dyDescent="0.25">
      <c r="B120" s="89"/>
      <c r="C120" s="90"/>
      <c r="D120" s="16" t="s">
        <v>130</v>
      </c>
      <c r="E120" s="17">
        <v>1226</v>
      </c>
      <c r="F120" s="17">
        <v>1235</v>
      </c>
      <c r="G120" s="17">
        <v>1833</v>
      </c>
      <c r="H120" s="17">
        <v>1643</v>
      </c>
      <c r="I120" s="17">
        <v>1427</v>
      </c>
      <c r="J120" s="17">
        <v>1594</v>
      </c>
      <c r="K120" s="17">
        <v>1784</v>
      </c>
      <c r="L120" s="17">
        <v>1016</v>
      </c>
      <c r="M120" s="17">
        <v>1429</v>
      </c>
      <c r="N120" s="17">
        <v>1557</v>
      </c>
      <c r="O120" s="17">
        <v>1530</v>
      </c>
      <c r="P120" s="17">
        <v>1709</v>
      </c>
      <c r="Q120" s="130">
        <f t="shared" si="19"/>
        <v>17983</v>
      </c>
    </row>
    <row r="121" spans="2:17" s="31" customFormat="1" ht="19.5" customHeight="1" x14ac:dyDescent="0.25">
      <c r="B121" s="89"/>
      <c r="C121" s="90"/>
      <c r="D121" s="16" t="s">
        <v>131</v>
      </c>
      <c r="E121" s="17">
        <v>1</v>
      </c>
      <c r="F121" s="17">
        <v>2</v>
      </c>
      <c r="G121" s="17">
        <v>1</v>
      </c>
      <c r="H121" s="17">
        <v>7</v>
      </c>
      <c r="I121" s="17">
        <v>4</v>
      </c>
      <c r="J121" s="17">
        <v>3</v>
      </c>
      <c r="K121" s="17">
        <v>4</v>
      </c>
      <c r="L121" s="17">
        <v>3</v>
      </c>
      <c r="M121" s="17">
        <v>4</v>
      </c>
      <c r="N121" s="17">
        <v>0</v>
      </c>
      <c r="O121" s="17">
        <v>4</v>
      </c>
      <c r="P121" s="17">
        <v>3</v>
      </c>
      <c r="Q121" s="130">
        <f t="shared" si="19"/>
        <v>36</v>
      </c>
    </row>
    <row r="122" spans="2:17" s="31" customFormat="1" ht="19.5" customHeight="1" x14ac:dyDescent="0.25">
      <c r="B122" s="89"/>
      <c r="C122" s="90"/>
      <c r="D122" s="16" t="s">
        <v>132</v>
      </c>
      <c r="E122" s="17">
        <v>1005</v>
      </c>
      <c r="F122" s="17">
        <v>876</v>
      </c>
      <c r="G122" s="17">
        <v>1094</v>
      </c>
      <c r="H122" s="17">
        <v>1441</v>
      </c>
      <c r="I122" s="17">
        <v>1190</v>
      </c>
      <c r="J122" s="17">
        <v>1269</v>
      </c>
      <c r="K122" s="17">
        <v>1508</v>
      </c>
      <c r="L122" s="17">
        <v>1455</v>
      </c>
      <c r="M122" s="17">
        <v>1259</v>
      </c>
      <c r="N122" s="17">
        <v>1372</v>
      </c>
      <c r="O122" s="17">
        <v>1033</v>
      </c>
      <c r="P122" s="17">
        <v>1477</v>
      </c>
      <c r="Q122" s="130">
        <f t="shared" si="19"/>
        <v>14979</v>
      </c>
    </row>
    <row r="123" spans="2:17" s="31" customFormat="1" ht="19.5" customHeight="1" x14ac:dyDescent="0.25">
      <c r="B123" s="98"/>
      <c r="C123" s="91" t="s">
        <v>62</v>
      </c>
      <c r="D123" s="19"/>
      <c r="E123" s="115">
        <v>38</v>
      </c>
      <c r="F123" s="115">
        <v>56</v>
      </c>
      <c r="G123" s="115">
        <v>40</v>
      </c>
      <c r="H123" s="115">
        <v>14</v>
      </c>
      <c r="I123" s="115">
        <v>23</v>
      </c>
      <c r="J123" s="115">
        <v>13</v>
      </c>
      <c r="K123" s="115">
        <v>14</v>
      </c>
      <c r="L123" s="115">
        <v>23</v>
      </c>
      <c r="M123" s="115">
        <v>35</v>
      </c>
      <c r="N123" s="115">
        <v>11</v>
      </c>
      <c r="O123" s="115">
        <v>16</v>
      </c>
      <c r="P123" s="115">
        <v>8</v>
      </c>
      <c r="Q123" s="131">
        <f t="shared" si="19"/>
        <v>291</v>
      </c>
    </row>
    <row r="124" spans="2:17" s="31" customFormat="1" ht="19.5" customHeight="1" x14ac:dyDescent="0.25">
      <c r="B124" s="83" t="s">
        <v>77</v>
      </c>
      <c r="C124" s="104"/>
      <c r="D124" s="85"/>
      <c r="E124" s="118">
        <f>+E125+E140</f>
        <v>12097</v>
      </c>
      <c r="F124" s="118">
        <f t="shared" ref="F124:P124" si="29">+F125+F140</f>
        <v>9966</v>
      </c>
      <c r="G124" s="118">
        <f t="shared" si="29"/>
        <v>12285</v>
      </c>
      <c r="H124" s="118">
        <f t="shared" si="29"/>
        <v>13970</v>
      </c>
      <c r="I124" s="118">
        <f t="shared" si="29"/>
        <v>12636</v>
      </c>
      <c r="J124" s="118">
        <f t="shared" si="29"/>
        <v>13063</v>
      </c>
      <c r="K124" s="118">
        <f t="shared" si="29"/>
        <v>15144</v>
      </c>
      <c r="L124" s="118">
        <f t="shared" si="29"/>
        <v>13239</v>
      </c>
      <c r="M124" s="118">
        <f t="shared" si="29"/>
        <v>12719</v>
      </c>
      <c r="N124" s="118">
        <f t="shared" si="29"/>
        <v>13391</v>
      </c>
      <c r="O124" s="118">
        <f t="shared" si="29"/>
        <v>11641</v>
      </c>
      <c r="P124" s="118">
        <f t="shared" si="29"/>
        <v>14425</v>
      </c>
      <c r="Q124" s="118">
        <f t="shared" si="19"/>
        <v>154576</v>
      </c>
    </row>
    <row r="125" spans="2:17" s="31" customFormat="1" ht="19.5" customHeight="1" x14ac:dyDescent="0.25">
      <c r="B125" s="41"/>
      <c r="C125" s="86" t="s">
        <v>60</v>
      </c>
      <c r="D125" s="103"/>
      <c r="E125" s="114">
        <f>+E126+E127+E128+E129+E130+E131+E132+E133+E136+E137+E138+E139</f>
        <v>12017</v>
      </c>
      <c r="F125" s="114">
        <f t="shared" ref="F125:P125" si="30">+F126+F127+F128+F129+F130+F131+F132+F133+F136+F137+F138+F139</f>
        <v>9864</v>
      </c>
      <c r="G125" s="114">
        <f t="shared" si="30"/>
        <v>12206</v>
      </c>
      <c r="H125" s="114">
        <f t="shared" si="30"/>
        <v>13861</v>
      </c>
      <c r="I125" s="114">
        <f t="shared" si="30"/>
        <v>12543</v>
      </c>
      <c r="J125" s="114">
        <f t="shared" si="30"/>
        <v>12959</v>
      </c>
      <c r="K125" s="114">
        <f t="shared" si="30"/>
        <v>15070</v>
      </c>
      <c r="L125" s="114">
        <f t="shared" si="30"/>
        <v>13171</v>
      </c>
      <c r="M125" s="114">
        <f t="shared" si="30"/>
        <v>12635</v>
      </c>
      <c r="N125" s="114">
        <f t="shared" si="30"/>
        <v>13330</v>
      </c>
      <c r="O125" s="114">
        <f t="shared" si="30"/>
        <v>11587</v>
      </c>
      <c r="P125" s="114">
        <f t="shared" si="30"/>
        <v>14391</v>
      </c>
      <c r="Q125" s="129">
        <f t="shared" si="19"/>
        <v>153634</v>
      </c>
    </row>
    <row r="126" spans="2:17" s="31" customFormat="1" ht="19.5" customHeight="1" x14ac:dyDescent="0.25">
      <c r="B126" s="87"/>
      <c r="C126" s="88"/>
      <c r="D126" s="16" t="s">
        <v>119</v>
      </c>
      <c r="E126" s="17">
        <f>+E74+E83+E92+E100</f>
        <v>46</v>
      </c>
      <c r="F126" s="17">
        <f t="shared" ref="F126:P126" si="31">+F74+F83+F92+F100</f>
        <v>38</v>
      </c>
      <c r="G126" s="17">
        <f t="shared" si="31"/>
        <v>48</v>
      </c>
      <c r="H126" s="17">
        <f t="shared" si="31"/>
        <v>52</v>
      </c>
      <c r="I126" s="17">
        <f t="shared" si="31"/>
        <v>34</v>
      </c>
      <c r="J126" s="17">
        <f t="shared" si="31"/>
        <v>38</v>
      </c>
      <c r="K126" s="17">
        <f t="shared" si="31"/>
        <v>42</v>
      </c>
      <c r="L126" s="17">
        <f t="shared" si="31"/>
        <v>30</v>
      </c>
      <c r="M126" s="17">
        <f t="shared" si="31"/>
        <v>29</v>
      </c>
      <c r="N126" s="17">
        <f t="shared" si="31"/>
        <v>44</v>
      </c>
      <c r="O126" s="17">
        <f t="shared" si="31"/>
        <v>33</v>
      </c>
      <c r="P126" s="17">
        <f t="shared" si="31"/>
        <v>40</v>
      </c>
      <c r="Q126" s="130">
        <f t="shared" si="19"/>
        <v>474</v>
      </c>
    </row>
    <row r="127" spans="2:17" s="31" customFormat="1" ht="19.5" customHeight="1" x14ac:dyDescent="0.25">
      <c r="B127" s="87"/>
      <c r="C127" s="88"/>
      <c r="D127" s="16" t="s">
        <v>120</v>
      </c>
      <c r="E127" s="17">
        <f>+E84</f>
        <v>15</v>
      </c>
      <c r="F127" s="17">
        <f t="shared" ref="F127:P127" si="32">+F84</f>
        <v>24</v>
      </c>
      <c r="G127" s="17">
        <f t="shared" si="32"/>
        <v>33</v>
      </c>
      <c r="H127" s="17">
        <f t="shared" si="32"/>
        <v>21</v>
      </c>
      <c r="I127" s="17">
        <f t="shared" si="32"/>
        <v>27</v>
      </c>
      <c r="J127" s="17">
        <f t="shared" si="32"/>
        <v>60</v>
      </c>
      <c r="K127" s="17">
        <f t="shared" si="32"/>
        <v>21</v>
      </c>
      <c r="L127" s="17">
        <f t="shared" si="32"/>
        <v>29</v>
      </c>
      <c r="M127" s="17">
        <f t="shared" si="32"/>
        <v>11</v>
      </c>
      <c r="N127" s="17">
        <f t="shared" si="32"/>
        <v>23</v>
      </c>
      <c r="O127" s="17">
        <f t="shared" si="32"/>
        <v>18</v>
      </c>
      <c r="P127" s="17">
        <f t="shared" si="32"/>
        <v>17</v>
      </c>
      <c r="Q127" s="130">
        <f t="shared" si="19"/>
        <v>299</v>
      </c>
    </row>
    <row r="128" spans="2:17" s="31" customFormat="1" ht="19.5" customHeight="1" x14ac:dyDescent="0.25">
      <c r="B128" s="87"/>
      <c r="C128" s="88"/>
      <c r="D128" s="16" t="s">
        <v>76</v>
      </c>
      <c r="E128" s="17">
        <f>+E101+E112</f>
        <v>0</v>
      </c>
      <c r="F128" s="17">
        <f t="shared" ref="F128:P128" si="33">+F101+F112</f>
        <v>0</v>
      </c>
      <c r="G128" s="17">
        <f t="shared" si="33"/>
        <v>0</v>
      </c>
      <c r="H128" s="17">
        <f t="shared" si="33"/>
        <v>8</v>
      </c>
      <c r="I128" s="17">
        <f t="shared" si="33"/>
        <v>0</v>
      </c>
      <c r="J128" s="17">
        <f t="shared" si="33"/>
        <v>0</v>
      </c>
      <c r="K128" s="17">
        <f t="shared" si="33"/>
        <v>1</v>
      </c>
      <c r="L128" s="17">
        <f t="shared" si="33"/>
        <v>0</v>
      </c>
      <c r="M128" s="17">
        <f t="shared" si="33"/>
        <v>0</v>
      </c>
      <c r="N128" s="17">
        <f t="shared" si="33"/>
        <v>6</v>
      </c>
      <c r="O128" s="17">
        <f t="shared" si="33"/>
        <v>8</v>
      </c>
      <c r="P128" s="17">
        <f t="shared" si="33"/>
        <v>6</v>
      </c>
      <c r="Q128" s="130">
        <f t="shared" si="19"/>
        <v>29</v>
      </c>
    </row>
    <row r="129" spans="2:17" s="31" customFormat="1" ht="19.5" customHeight="1" x14ac:dyDescent="0.25">
      <c r="B129" s="89"/>
      <c r="C129" s="90"/>
      <c r="D129" s="16" t="s">
        <v>124</v>
      </c>
      <c r="E129" s="17">
        <f>+E75</f>
        <v>53</v>
      </c>
      <c r="F129" s="17">
        <f t="shared" ref="F129:P129" si="34">+F75</f>
        <v>56</v>
      </c>
      <c r="G129" s="17">
        <f t="shared" si="34"/>
        <v>53</v>
      </c>
      <c r="H129" s="17">
        <f t="shared" si="34"/>
        <v>21</v>
      </c>
      <c r="I129" s="17">
        <f t="shared" si="34"/>
        <v>101</v>
      </c>
      <c r="J129" s="17">
        <f t="shared" si="34"/>
        <v>90</v>
      </c>
      <c r="K129" s="17">
        <f t="shared" si="34"/>
        <v>102</v>
      </c>
      <c r="L129" s="17">
        <f t="shared" si="34"/>
        <v>121</v>
      </c>
      <c r="M129" s="17">
        <f t="shared" si="34"/>
        <v>112</v>
      </c>
      <c r="N129" s="17">
        <f t="shared" si="34"/>
        <v>85</v>
      </c>
      <c r="O129" s="17">
        <f t="shared" si="34"/>
        <v>99</v>
      </c>
      <c r="P129" s="17">
        <f t="shared" si="34"/>
        <v>82</v>
      </c>
      <c r="Q129" s="130">
        <f t="shared" si="19"/>
        <v>975</v>
      </c>
    </row>
    <row r="130" spans="2:17" s="31" customFormat="1" ht="19.5" customHeight="1" x14ac:dyDescent="0.25">
      <c r="B130" s="89"/>
      <c r="C130" s="90"/>
      <c r="D130" s="16" t="s">
        <v>96</v>
      </c>
      <c r="E130" s="17">
        <f>+E76+E85+E93+E102+E113</f>
        <v>1853</v>
      </c>
      <c r="F130" s="17">
        <f t="shared" ref="F130:P130" si="35">+F76+F85+F93+F102+F113</f>
        <v>1459</v>
      </c>
      <c r="G130" s="17">
        <f t="shared" si="35"/>
        <v>1488</v>
      </c>
      <c r="H130" s="17">
        <f t="shared" si="35"/>
        <v>1859</v>
      </c>
      <c r="I130" s="17">
        <f t="shared" si="35"/>
        <v>1529</v>
      </c>
      <c r="J130" s="17">
        <f t="shared" si="35"/>
        <v>1639</v>
      </c>
      <c r="K130" s="17">
        <f t="shared" si="35"/>
        <v>2028</v>
      </c>
      <c r="L130" s="17">
        <f t="shared" si="35"/>
        <v>1872</v>
      </c>
      <c r="M130" s="17">
        <f t="shared" si="35"/>
        <v>1697</v>
      </c>
      <c r="N130" s="17">
        <f t="shared" si="35"/>
        <v>1676</v>
      </c>
      <c r="O130" s="17">
        <f t="shared" si="35"/>
        <v>1353</v>
      </c>
      <c r="P130" s="17">
        <f t="shared" si="35"/>
        <v>1956</v>
      </c>
      <c r="Q130" s="130">
        <f t="shared" si="19"/>
        <v>20409</v>
      </c>
    </row>
    <row r="131" spans="2:17" s="31" customFormat="1" ht="19.5" customHeight="1" x14ac:dyDescent="0.25">
      <c r="B131" s="89"/>
      <c r="C131" s="90"/>
      <c r="D131" s="16" t="s">
        <v>126</v>
      </c>
      <c r="E131" s="17">
        <f>+E103+E114</f>
        <v>76</v>
      </c>
      <c r="F131" s="17">
        <f t="shared" ref="F131:P131" si="36">+F103+F114</f>
        <v>51</v>
      </c>
      <c r="G131" s="17">
        <f t="shared" si="36"/>
        <v>30</v>
      </c>
      <c r="H131" s="17">
        <f t="shared" si="36"/>
        <v>58</v>
      </c>
      <c r="I131" s="17">
        <f t="shared" si="36"/>
        <v>37</v>
      </c>
      <c r="J131" s="17">
        <f t="shared" si="36"/>
        <v>27</v>
      </c>
      <c r="K131" s="17">
        <f t="shared" si="36"/>
        <v>46</v>
      </c>
      <c r="L131" s="17">
        <f t="shared" si="36"/>
        <v>50</v>
      </c>
      <c r="M131" s="17">
        <f t="shared" si="36"/>
        <v>37</v>
      </c>
      <c r="N131" s="17">
        <f t="shared" si="36"/>
        <v>30</v>
      </c>
      <c r="O131" s="17">
        <f t="shared" si="36"/>
        <v>21</v>
      </c>
      <c r="P131" s="17">
        <f t="shared" si="36"/>
        <v>44</v>
      </c>
      <c r="Q131" s="130">
        <f t="shared" si="19"/>
        <v>507</v>
      </c>
    </row>
    <row r="132" spans="2:17" s="31" customFormat="1" ht="19.5" customHeight="1" x14ac:dyDescent="0.25">
      <c r="B132" s="89"/>
      <c r="C132" s="90"/>
      <c r="D132" s="16" t="s">
        <v>122</v>
      </c>
      <c r="E132" s="17">
        <f>+E77+E86+E94+E104+E115</f>
        <v>887</v>
      </c>
      <c r="F132" s="17">
        <f t="shared" ref="F132:P133" si="37">+F77+F86+F94+F104+F115</f>
        <v>773</v>
      </c>
      <c r="G132" s="17">
        <f t="shared" si="37"/>
        <v>876</v>
      </c>
      <c r="H132" s="17">
        <f t="shared" si="37"/>
        <v>955</v>
      </c>
      <c r="I132" s="17">
        <f t="shared" si="37"/>
        <v>811</v>
      </c>
      <c r="J132" s="17">
        <f t="shared" si="37"/>
        <v>1087</v>
      </c>
      <c r="K132" s="17">
        <f t="shared" si="37"/>
        <v>1110</v>
      </c>
      <c r="L132" s="17">
        <f t="shared" si="37"/>
        <v>1072</v>
      </c>
      <c r="M132" s="17">
        <f t="shared" si="37"/>
        <v>912</v>
      </c>
      <c r="N132" s="17">
        <f t="shared" si="37"/>
        <v>989</v>
      </c>
      <c r="O132" s="17">
        <f t="shared" si="37"/>
        <v>868</v>
      </c>
      <c r="P132" s="17">
        <f t="shared" si="37"/>
        <v>1165</v>
      </c>
      <c r="Q132" s="130">
        <f t="shared" si="19"/>
        <v>11505</v>
      </c>
    </row>
    <row r="133" spans="2:17" s="31" customFormat="1" ht="19.5" customHeight="1" x14ac:dyDescent="0.25">
      <c r="B133" s="89"/>
      <c r="C133" s="90"/>
      <c r="D133" s="16" t="s">
        <v>127</v>
      </c>
      <c r="E133" s="17">
        <f>+E78+E87+E95+E105+E116</f>
        <v>3507</v>
      </c>
      <c r="F133" s="17">
        <f t="shared" si="37"/>
        <v>2753</v>
      </c>
      <c r="G133" s="17">
        <f t="shared" si="37"/>
        <v>3362</v>
      </c>
      <c r="H133" s="17">
        <f t="shared" si="37"/>
        <v>3739</v>
      </c>
      <c r="I133" s="17">
        <f t="shared" si="37"/>
        <v>3530</v>
      </c>
      <c r="J133" s="17">
        <f t="shared" si="37"/>
        <v>3406</v>
      </c>
      <c r="K133" s="17">
        <f t="shared" si="37"/>
        <v>3823</v>
      </c>
      <c r="L133" s="17">
        <f t="shared" si="37"/>
        <v>3473</v>
      </c>
      <c r="M133" s="17">
        <f t="shared" si="37"/>
        <v>3289</v>
      </c>
      <c r="N133" s="17">
        <f t="shared" si="37"/>
        <v>3511</v>
      </c>
      <c r="O133" s="17">
        <f t="shared" si="37"/>
        <v>2900</v>
      </c>
      <c r="P133" s="17">
        <f t="shared" si="37"/>
        <v>3541</v>
      </c>
      <c r="Q133" s="130">
        <f t="shared" si="19"/>
        <v>40834</v>
      </c>
    </row>
    <row r="134" spans="2:17" s="31" customFormat="1" ht="19.5" customHeight="1" x14ac:dyDescent="0.25">
      <c r="B134" s="89"/>
      <c r="C134" s="90"/>
      <c r="D134" s="16" t="s">
        <v>128</v>
      </c>
      <c r="E134" s="17">
        <v>105</v>
      </c>
      <c r="F134" s="17">
        <v>51</v>
      </c>
      <c r="G134" s="17">
        <v>53</v>
      </c>
      <c r="H134" s="17">
        <v>67</v>
      </c>
      <c r="I134" s="17">
        <v>61</v>
      </c>
      <c r="J134" s="17">
        <v>75</v>
      </c>
      <c r="K134" s="17">
        <v>86</v>
      </c>
      <c r="L134" s="17">
        <v>86</v>
      </c>
      <c r="M134" s="17">
        <v>85</v>
      </c>
      <c r="N134" s="17">
        <v>75</v>
      </c>
      <c r="O134" s="17">
        <v>71</v>
      </c>
      <c r="P134" s="17">
        <v>204</v>
      </c>
      <c r="Q134" s="130">
        <f t="shared" si="19"/>
        <v>1019</v>
      </c>
    </row>
    <row r="135" spans="2:17" s="31" customFormat="1" ht="19.5" customHeight="1" x14ac:dyDescent="0.25">
      <c r="B135" s="89"/>
      <c r="C135" s="90"/>
      <c r="D135" s="16" t="s">
        <v>129</v>
      </c>
      <c r="E135" s="17">
        <v>3402</v>
      </c>
      <c r="F135" s="17">
        <v>2702</v>
      </c>
      <c r="G135" s="17">
        <v>3309</v>
      </c>
      <c r="H135" s="17">
        <v>3672</v>
      </c>
      <c r="I135" s="17">
        <v>3469</v>
      </c>
      <c r="J135" s="17">
        <v>3331</v>
      </c>
      <c r="K135" s="17">
        <v>3737</v>
      </c>
      <c r="L135" s="17">
        <v>3387</v>
      </c>
      <c r="M135" s="17">
        <v>3204</v>
      </c>
      <c r="N135" s="17">
        <v>3436</v>
      </c>
      <c r="O135" s="17">
        <v>2829</v>
      </c>
      <c r="P135" s="17">
        <v>3337</v>
      </c>
      <c r="Q135" s="130">
        <f t="shared" si="19"/>
        <v>39815</v>
      </c>
    </row>
    <row r="136" spans="2:17" s="31" customFormat="1" ht="19.5" customHeight="1" x14ac:dyDescent="0.25">
      <c r="B136" s="89"/>
      <c r="C136" s="90"/>
      <c r="D136" s="16" t="s">
        <v>107</v>
      </c>
      <c r="E136" s="17">
        <f>+E79+E88+E96+E106+E119</f>
        <v>2835</v>
      </c>
      <c r="F136" s="17">
        <f t="shared" ref="F136:P136" si="38">+F79+F88+F96+F106+F119</f>
        <v>2202</v>
      </c>
      <c r="G136" s="17">
        <f t="shared" si="38"/>
        <v>2935</v>
      </c>
      <c r="H136" s="17">
        <f t="shared" si="38"/>
        <v>3518</v>
      </c>
      <c r="I136" s="17">
        <f t="shared" si="38"/>
        <v>3211</v>
      </c>
      <c r="J136" s="17">
        <f t="shared" si="38"/>
        <v>3089</v>
      </c>
      <c r="K136" s="17">
        <f t="shared" si="38"/>
        <v>3708</v>
      </c>
      <c r="L136" s="17">
        <f t="shared" si="38"/>
        <v>3310</v>
      </c>
      <c r="M136" s="17">
        <f t="shared" si="38"/>
        <v>3214</v>
      </c>
      <c r="N136" s="17">
        <f t="shared" si="38"/>
        <v>3312</v>
      </c>
      <c r="O136" s="17">
        <f t="shared" si="38"/>
        <v>3125</v>
      </c>
      <c r="P136" s="17">
        <f t="shared" si="38"/>
        <v>3678</v>
      </c>
      <c r="Q136" s="130">
        <f t="shared" ref="Q136:Q150" si="39">SUM(E136:P136)</f>
        <v>38137</v>
      </c>
    </row>
    <row r="137" spans="2:17" s="31" customFormat="1" ht="19.5" customHeight="1" x14ac:dyDescent="0.25">
      <c r="B137" s="87"/>
      <c r="C137" s="88"/>
      <c r="D137" s="16" t="s">
        <v>130</v>
      </c>
      <c r="E137" s="17">
        <f>+E107+E120</f>
        <v>1339</v>
      </c>
      <c r="F137" s="17">
        <f t="shared" ref="F137:P137" si="40">+F107+F120</f>
        <v>1304</v>
      </c>
      <c r="G137" s="17">
        <f t="shared" si="40"/>
        <v>1916</v>
      </c>
      <c r="H137" s="17">
        <f t="shared" si="40"/>
        <v>1747</v>
      </c>
      <c r="I137" s="17">
        <f t="shared" si="40"/>
        <v>1560</v>
      </c>
      <c r="J137" s="17">
        <f t="shared" si="40"/>
        <v>1761</v>
      </c>
      <c r="K137" s="17">
        <f t="shared" si="40"/>
        <v>1991</v>
      </c>
      <c r="L137" s="17">
        <f t="shared" si="40"/>
        <v>1154</v>
      </c>
      <c r="M137" s="17">
        <f t="shared" si="40"/>
        <v>1584</v>
      </c>
      <c r="N137" s="17">
        <f t="shared" si="40"/>
        <v>1740</v>
      </c>
      <c r="O137" s="17">
        <f t="shared" si="40"/>
        <v>1680</v>
      </c>
      <c r="P137" s="17">
        <f t="shared" si="40"/>
        <v>1922</v>
      </c>
      <c r="Q137" s="130">
        <f t="shared" si="39"/>
        <v>19698</v>
      </c>
    </row>
    <row r="138" spans="2:17" s="31" customFormat="1" ht="19.5" customHeight="1" x14ac:dyDescent="0.25">
      <c r="B138" s="89"/>
      <c r="C138" s="90"/>
      <c r="D138" s="16" t="s">
        <v>131</v>
      </c>
      <c r="E138" s="17">
        <f>+E121</f>
        <v>1</v>
      </c>
      <c r="F138" s="17">
        <f t="shared" ref="F138:P138" si="41">+F121</f>
        <v>2</v>
      </c>
      <c r="G138" s="17">
        <f t="shared" si="41"/>
        <v>1</v>
      </c>
      <c r="H138" s="17">
        <f t="shared" si="41"/>
        <v>7</v>
      </c>
      <c r="I138" s="17">
        <f t="shared" si="41"/>
        <v>4</v>
      </c>
      <c r="J138" s="17">
        <f t="shared" si="41"/>
        <v>3</v>
      </c>
      <c r="K138" s="17">
        <f t="shared" si="41"/>
        <v>4</v>
      </c>
      <c r="L138" s="17">
        <f t="shared" si="41"/>
        <v>3</v>
      </c>
      <c r="M138" s="17">
        <f t="shared" si="41"/>
        <v>4</v>
      </c>
      <c r="N138" s="17">
        <f t="shared" si="41"/>
        <v>0</v>
      </c>
      <c r="O138" s="17">
        <f t="shared" si="41"/>
        <v>4</v>
      </c>
      <c r="P138" s="17">
        <f t="shared" si="41"/>
        <v>3</v>
      </c>
      <c r="Q138" s="130">
        <f t="shared" si="39"/>
        <v>36</v>
      </c>
    </row>
    <row r="139" spans="2:17" s="31" customFormat="1" ht="19.5" customHeight="1" x14ac:dyDescent="0.25">
      <c r="B139" s="41"/>
      <c r="C139" s="105"/>
      <c r="D139" s="16" t="s">
        <v>132</v>
      </c>
      <c r="E139" s="17">
        <f>+E108+E122</f>
        <v>1405</v>
      </c>
      <c r="F139" s="17">
        <f t="shared" ref="F139:P139" si="42">+F108+F122</f>
        <v>1202</v>
      </c>
      <c r="G139" s="17">
        <f t="shared" si="42"/>
        <v>1464</v>
      </c>
      <c r="H139" s="17">
        <f t="shared" si="42"/>
        <v>1876</v>
      </c>
      <c r="I139" s="17">
        <f t="shared" si="42"/>
        <v>1699</v>
      </c>
      <c r="J139" s="17">
        <f t="shared" si="42"/>
        <v>1759</v>
      </c>
      <c r="K139" s="17">
        <f t="shared" si="42"/>
        <v>2194</v>
      </c>
      <c r="L139" s="17">
        <f t="shared" si="42"/>
        <v>2057</v>
      </c>
      <c r="M139" s="17">
        <f t="shared" si="42"/>
        <v>1746</v>
      </c>
      <c r="N139" s="17">
        <f t="shared" si="42"/>
        <v>1914</v>
      </c>
      <c r="O139" s="17">
        <f t="shared" si="42"/>
        <v>1478</v>
      </c>
      <c r="P139" s="17">
        <f t="shared" si="42"/>
        <v>1937</v>
      </c>
      <c r="Q139" s="130">
        <f t="shared" si="39"/>
        <v>20731</v>
      </c>
    </row>
    <row r="140" spans="2:17" s="31" customFormat="1" ht="19.5" customHeight="1" x14ac:dyDescent="0.25">
      <c r="B140" s="42"/>
      <c r="C140" s="91" t="s">
        <v>62</v>
      </c>
      <c r="D140" s="43"/>
      <c r="E140" s="115">
        <f>+E80+E89+E97+E109+E123</f>
        <v>80</v>
      </c>
      <c r="F140" s="115">
        <f t="shared" ref="F140:P140" si="43">+F80+F89+F97+F109+F123</f>
        <v>102</v>
      </c>
      <c r="G140" s="115">
        <f t="shared" si="43"/>
        <v>79</v>
      </c>
      <c r="H140" s="115">
        <f t="shared" si="43"/>
        <v>109</v>
      </c>
      <c r="I140" s="115">
        <f t="shared" si="43"/>
        <v>93</v>
      </c>
      <c r="J140" s="115">
        <f t="shared" si="43"/>
        <v>104</v>
      </c>
      <c r="K140" s="115">
        <f t="shared" si="43"/>
        <v>74</v>
      </c>
      <c r="L140" s="115">
        <f t="shared" si="43"/>
        <v>68</v>
      </c>
      <c r="M140" s="115">
        <f t="shared" si="43"/>
        <v>84</v>
      </c>
      <c r="N140" s="115">
        <f t="shared" si="43"/>
        <v>61</v>
      </c>
      <c r="O140" s="115">
        <f t="shared" si="43"/>
        <v>54</v>
      </c>
      <c r="P140" s="115">
        <f t="shared" si="43"/>
        <v>34</v>
      </c>
      <c r="Q140" s="131">
        <f t="shared" si="39"/>
        <v>942</v>
      </c>
    </row>
    <row r="141" spans="2:17" s="31" customFormat="1" ht="19.5" customHeight="1" x14ac:dyDescent="0.25">
      <c r="B141" s="83" t="s">
        <v>78</v>
      </c>
      <c r="C141" s="106"/>
      <c r="D141" s="107"/>
      <c r="E141" s="118">
        <f>+E142+E150</f>
        <v>2167</v>
      </c>
      <c r="F141" s="118">
        <f t="shared" ref="F141:P141" si="44">+F142+F150</f>
        <v>2412</v>
      </c>
      <c r="G141" s="118">
        <f t="shared" si="44"/>
        <v>3038</v>
      </c>
      <c r="H141" s="118">
        <f t="shared" si="44"/>
        <v>2785</v>
      </c>
      <c r="I141" s="118">
        <f t="shared" si="44"/>
        <v>2654</v>
      </c>
      <c r="J141" s="118">
        <f t="shared" si="44"/>
        <v>2471</v>
      </c>
      <c r="K141" s="118">
        <f t="shared" si="44"/>
        <v>2865</v>
      </c>
      <c r="L141" s="118">
        <f t="shared" si="44"/>
        <v>2899</v>
      </c>
      <c r="M141" s="118">
        <f t="shared" si="44"/>
        <v>2736</v>
      </c>
      <c r="N141" s="118">
        <f t="shared" si="44"/>
        <v>2935</v>
      </c>
      <c r="O141" s="118">
        <f t="shared" si="44"/>
        <v>2751</v>
      </c>
      <c r="P141" s="118">
        <f t="shared" si="44"/>
        <v>3185</v>
      </c>
      <c r="Q141" s="118">
        <f t="shared" si="39"/>
        <v>32898</v>
      </c>
    </row>
    <row r="142" spans="2:17" s="31" customFormat="1" ht="19.5" customHeight="1" x14ac:dyDescent="0.25">
      <c r="B142" s="41"/>
      <c r="C142" s="86" t="s">
        <v>60</v>
      </c>
      <c r="D142" s="39"/>
      <c r="E142" s="114">
        <f>+E143+E144+E145+E146+E147+E148+E149</f>
        <v>2167</v>
      </c>
      <c r="F142" s="114">
        <f t="shared" ref="F142:P142" si="45">+F143+F144+F145+F146+F147+F148+F149</f>
        <v>2412</v>
      </c>
      <c r="G142" s="114">
        <f t="shared" si="45"/>
        <v>3038</v>
      </c>
      <c r="H142" s="114">
        <f t="shared" si="45"/>
        <v>2785</v>
      </c>
      <c r="I142" s="114">
        <f t="shared" si="45"/>
        <v>2654</v>
      </c>
      <c r="J142" s="114">
        <f t="shared" si="45"/>
        <v>2470</v>
      </c>
      <c r="K142" s="114">
        <f t="shared" si="45"/>
        <v>2865</v>
      </c>
      <c r="L142" s="114">
        <f t="shared" si="45"/>
        <v>2899</v>
      </c>
      <c r="M142" s="114">
        <f t="shared" si="45"/>
        <v>2735</v>
      </c>
      <c r="N142" s="114">
        <f t="shared" si="45"/>
        <v>2934</v>
      </c>
      <c r="O142" s="114">
        <f t="shared" si="45"/>
        <v>2750</v>
      </c>
      <c r="P142" s="114">
        <f t="shared" si="45"/>
        <v>3185</v>
      </c>
      <c r="Q142" s="129">
        <f t="shared" si="39"/>
        <v>32894</v>
      </c>
    </row>
    <row r="143" spans="2:17" s="31" customFormat="1" ht="19.5" customHeight="1" x14ac:dyDescent="0.25">
      <c r="B143" s="41"/>
      <c r="C143" s="105"/>
      <c r="D143" s="39" t="s">
        <v>63</v>
      </c>
      <c r="E143" s="40">
        <v>635</v>
      </c>
      <c r="F143" s="40">
        <v>560</v>
      </c>
      <c r="G143" s="40">
        <v>651</v>
      </c>
      <c r="H143" s="40">
        <v>381</v>
      </c>
      <c r="I143" s="40">
        <v>416</v>
      </c>
      <c r="J143" s="40">
        <v>414</v>
      </c>
      <c r="K143" s="40">
        <v>452</v>
      </c>
      <c r="L143" s="40">
        <v>403</v>
      </c>
      <c r="M143" s="40">
        <v>341</v>
      </c>
      <c r="N143" s="40">
        <v>609</v>
      </c>
      <c r="O143" s="40">
        <v>430</v>
      </c>
      <c r="P143" s="40">
        <v>536</v>
      </c>
      <c r="Q143" s="130">
        <f t="shared" si="39"/>
        <v>5828</v>
      </c>
    </row>
    <row r="144" spans="2:17" s="31" customFormat="1" ht="19.5" customHeight="1" x14ac:dyDescent="0.25">
      <c r="B144" s="41"/>
      <c r="C144" s="105"/>
      <c r="D144" s="39" t="s">
        <v>72</v>
      </c>
      <c r="E144" s="40">
        <v>3</v>
      </c>
      <c r="F144" s="40">
        <v>1</v>
      </c>
      <c r="G144" s="40">
        <v>2</v>
      </c>
      <c r="H144" s="40">
        <v>0</v>
      </c>
      <c r="I144" s="40">
        <v>1</v>
      </c>
      <c r="J144" s="40">
        <v>1</v>
      </c>
      <c r="K144" s="40">
        <v>2</v>
      </c>
      <c r="L144" s="40">
        <v>1</v>
      </c>
      <c r="M144" s="40">
        <v>3</v>
      </c>
      <c r="N144" s="40">
        <v>11</v>
      </c>
      <c r="O144" s="40">
        <v>7</v>
      </c>
      <c r="P144" s="40">
        <v>6</v>
      </c>
      <c r="Q144" s="130">
        <f t="shared" si="39"/>
        <v>38</v>
      </c>
    </row>
    <row r="145" spans="2:17" s="31" customFormat="1" ht="19.5" customHeight="1" x14ac:dyDescent="0.25">
      <c r="B145" s="41"/>
      <c r="C145" s="105"/>
      <c r="D145" s="39" t="s">
        <v>65</v>
      </c>
      <c r="E145" s="40">
        <v>69</v>
      </c>
      <c r="F145" s="40">
        <v>83</v>
      </c>
      <c r="G145" s="40">
        <v>141</v>
      </c>
      <c r="H145" s="40">
        <v>125</v>
      </c>
      <c r="I145" s="40">
        <v>69</v>
      </c>
      <c r="J145" s="40">
        <v>53</v>
      </c>
      <c r="K145" s="40">
        <v>49</v>
      </c>
      <c r="L145" s="40">
        <v>369</v>
      </c>
      <c r="M145" s="40">
        <v>69</v>
      </c>
      <c r="N145" s="40">
        <v>101</v>
      </c>
      <c r="O145" s="40">
        <v>275</v>
      </c>
      <c r="P145" s="40">
        <v>170</v>
      </c>
      <c r="Q145" s="130">
        <f t="shared" si="39"/>
        <v>1573</v>
      </c>
    </row>
    <row r="146" spans="2:17" s="31" customFormat="1" ht="19.5" customHeight="1" x14ac:dyDescent="0.25">
      <c r="B146" s="41"/>
      <c r="C146" s="105"/>
      <c r="D146" s="16" t="s">
        <v>67</v>
      </c>
      <c r="E146" s="40">
        <v>538</v>
      </c>
      <c r="F146" s="40">
        <v>786</v>
      </c>
      <c r="G146" s="40">
        <v>1051</v>
      </c>
      <c r="H146" s="40">
        <v>1028</v>
      </c>
      <c r="I146" s="40">
        <v>588</v>
      </c>
      <c r="J146" s="40">
        <v>649</v>
      </c>
      <c r="K146" s="40">
        <v>818</v>
      </c>
      <c r="L146" s="40">
        <v>705</v>
      </c>
      <c r="M146" s="40">
        <v>804</v>
      </c>
      <c r="N146" s="40">
        <v>549</v>
      </c>
      <c r="O146" s="40">
        <v>696</v>
      </c>
      <c r="P146" s="40">
        <v>813</v>
      </c>
      <c r="Q146" s="130">
        <f t="shared" si="39"/>
        <v>9025</v>
      </c>
    </row>
    <row r="147" spans="2:17" s="31" customFormat="1" ht="19.5" customHeight="1" x14ac:dyDescent="0.25">
      <c r="B147" s="41"/>
      <c r="C147" s="105"/>
      <c r="D147" s="39" t="s">
        <v>61</v>
      </c>
      <c r="E147" s="40">
        <v>730</v>
      </c>
      <c r="F147" s="40">
        <v>880</v>
      </c>
      <c r="G147" s="40">
        <v>975</v>
      </c>
      <c r="H147" s="40">
        <v>1002</v>
      </c>
      <c r="I147" s="40">
        <v>1270</v>
      </c>
      <c r="J147" s="40">
        <v>980</v>
      </c>
      <c r="K147" s="40">
        <v>1194</v>
      </c>
      <c r="L147" s="40">
        <v>1238</v>
      </c>
      <c r="M147" s="40">
        <v>1319</v>
      </c>
      <c r="N147" s="40">
        <v>1491</v>
      </c>
      <c r="O147" s="40">
        <v>1156</v>
      </c>
      <c r="P147" s="40">
        <v>1408</v>
      </c>
      <c r="Q147" s="130">
        <f t="shared" si="39"/>
        <v>13643</v>
      </c>
    </row>
    <row r="148" spans="2:17" s="31" customFormat="1" ht="19.5" customHeight="1" x14ac:dyDescent="0.25">
      <c r="B148" s="41"/>
      <c r="C148" s="105"/>
      <c r="D148" s="39" t="s">
        <v>73</v>
      </c>
      <c r="E148" s="40">
        <v>62</v>
      </c>
      <c r="F148" s="40">
        <v>36</v>
      </c>
      <c r="G148" s="40">
        <v>73</v>
      </c>
      <c r="H148" s="40">
        <v>100</v>
      </c>
      <c r="I148" s="40">
        <v>132</v>
      </c>
      <c r="J148" s="40">
        <v>152</v>
      </c>
      <c r="K148" s="40">
        <v>158</v>
      </c>
      <c r="L148" s="40">
        <v>58</v>
      </c>
      <c r="M148" s="40">
        <v>84</v>
      </c>
      <c r="N148" s="40">
        <v>92</v>
      </c>
      <c r="O148" s="40">
        <v>84</v>
      </c>
      <c r="P148" s="40">
        <v>95</v>
      </c>
      <c r="Q148" s="130">
        <f t="shared" si="39"/>
        <v>1126</v>
      </c>
    </row>
    <row r="149" spans="2:17" s="31" customFormat="1" ht="19.5" customHeight="1" x14ac:dyDescent="0.25">
      <c r="B149" s="41"/>
      <c r="C149" s="105"/>
      <c r="D149" s="39" t="s">
        <v>74</v>
      </c>
      <c r="E149" s="40">
        <v>130</v>
      </c>
      <c r="F149" s="40">
        <v>66</v>
      </c>
      <c r="G149" s="40">
        <v>145</v>
      </c>
      <c r="H149" s="40">
        <v>149</v>
      </c>
      <c r="I149" s="40">
        <v>178</v>
      </c>
      <c r="J149" s="40">
        <v>221</v>
      </c>
      <c r="K149" s="40">
        <v>192</v>
      </c>
      <c r="L149" s="40">
        <v>125</v>
      </c>
      <c r="M149" s="40">
        <v>115</v>
      </c>
      <c r="N149" s="40">
        <v>81</v>
      </c>
      <c r="O149" s="40">
        <v>102</v>
      </c>
      <c r="P149" s="40">
        <v>157</v>
      </c>
      <c r="Q149" s="130">
        <f t="shared" si="39"/>
        <v>1661</v>
      </c>
    </row>
    <row r="150" spans="2:17" s="31" customFormat="1" ht="19.5" customHeight="1" x14ac:dyDescent="0.25">
      <c r="B150" s="42"/>
      <c r="C150" s="91" t="s">
        <v>62</v>
      </c>
      <c r="D150" s="43"/>
      <c r="E150" s="115">
        <v>0</v>
      </c>
      <c r="F150" s="115">
        <v>0</v>
      </c>
      <c r="G150" s="115">
        <v>0</v>
      </c>
      <c r="H150" s="115">
        <v>0</v>
      </c>
      <c r="I150" s="115">
        <v>0</v>
      </c>
      <c r="J150" s="115">
        <v>1</v>
      </c>
      <c r="K150" s="115">
        <v>0</v>
      </c>
      <c r="L150" s="115">
        <v>0</v>
      </c>
      <c r="M150" s="115">
        <v>1</v>
      </c>
      <c r="N150" s="115">
        <v>1</v>
      </c>
      <c r="O150" s="115">
        <v>1</v>
      </c>
      <c r="P150" s="115">
        <v>0</v>
      </c>
      <c r="Q150" s="131">
        <f t="shared" si="39"/>
        <v>4</v>
      </c>
    </row>
    <row r="151" spans="2:17" x14ac:dyDescent="0.25">
      <c r="B151" s="31" t="s">
        <v>133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workbookViewId="0">
      <selection activeCell="F9" sqref="F9"/>
    </sheetView>
  </sheetViews>
  <sheetFormatPr defaultRowHeight="15" x14ac:dyDescent="0.25"/>
  <cols>
    <col min="2" max="2" width="5.42578125" customWidth="1"/>
    <col min="3" max="3" width="34.28515625" customWidth="1"/>
    <col min="4" max="15" width="10.7109375" customWidth="1"/>
    <col min="16" max="16" width="12.28515625" customWidth="1"/>
  </cols>
  <sheetData>
    <row r="2" spans="2:16" ht="23.25" x14ac:dyDescent="0.25">
      <c r="B2" s="4" t="s">
        <v>36</v>
      </c>
    </row>
    <row r="5" spans="2:16" s="31" customFormat="1" ht="19.5" customHeight="1" x14ac:dyDescent="0.25">
      <c r="B5" s="29"/>
      <c r="C5" s="30" t="s">
        <v>24</v>
      </c>
      <c r="D5" s="132">
        <v>2013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</row>
    <row r="6" spans="2:16" s="31" customFormat="1" ht="19.5" customHeight="1" x14ac:dyDescent="0.25">
      <c r="B6" s="32"/>
      <c r="C6" s="33"/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34" t="s">
        <v>23</v>
      </c>
    </row>
    <row r="7" spans="2:16" s="31" customFormat="1" ht="19.5" customHeight="1" x14ac:dyDescent="0.25">
      <c r="B7" s="35" t="s">
        <v>6</v>
      </c>
      <c r="C7" s="36"/>
      <c r="D7" s="37">
        <f>+D8+D11+D17</f>
        <v>36016</v>
      </c>
      <c r="E7" s="37">
        <f t="shared" ref="E7:O7" si="0">+E8+E11+E17</f>
        <v>31635</v>
      </c>
      <c r="F7" s="37">
        <f t="shared" si="0"/>
        <v>43460</v>
      </c>
      <c r="G7" s="37">
        <f t="shared" si="0"/>
        <v>52753</v>
      </c>
      <c r="H7" s="37">
        <f t="shared" si="0"/>
        <v>48533</v>
      </c>
      <c r="I7" s="37">
        <f t="shared" si="0"/>
        <v>49288</v>
      </c>
      <c r="J7" s="37">
        <f t="shared" si="0"/>
        <v>54034</v>
      </c>
      <c r="K7" s="37">
        <f t="shared" si="0"/>
        <v>64071</v>
      </c>
      <c r="L7" s="37">
        <f t="shared" si="0"/>
        <v>45288</v>
      </c>
      <c r="M7" s="37">
        <f t="shared" si="0"/>
        <v>51819</v>
      </c>
      <c r="N7" s="37">
        <f t="shared" si="0"/>
        <v>45073</v>
      </c>
      <c r="O7" s="37">
        <f t="shared" si="0"/>
        <v>43141</v>
      </c>
      <c r="P7" s="37">
        <f>SUM(D7:O7)</f>
        <v>565111</v>
      </c>
    </row>
    <row r="8" spans="2:16" s="31" customFormat="1" ht="19.5" customHeight="1" x14ac:dyDescent="0.25">
      <c r="B8" s="38" t="s">
        <v>7</v>
      </c>
      <c r="C8" s="39"/>
      <c r="D8" s="40">
        <f>D9+D10</f>
        <v>34339</v>
      </c>
      <c r="E8" s="40">
        <f t="shared" ref="E8:O8" si="1">E9+E10</f>
        <v>30185</v>
      </c>
      <c r="F8" s="40">
        <f t="shared" si="1"/>
        <v>40891</v>
      </c>
      <c r="G8" s="40">
        <f t="shared" si="1"/>
        <v>50347</v>
      </c>
      <c r="H8" s="40">
        <f t="shared" si="1"/>
        <v>45403</v>
      </c>
      <c r="I8" s="40">
        <f t="shared" si="1"/>
        <v>46016</v>
      </c>
      <c r="J8" s="40">
        <f t="shared" si="1"/>
        <v>50776</v>
      </c>
      <c r="K8" s="40">
        <f t="shared" si="1"/>
        <v>60334</v>
      </c>
      <c r="L8" s="40">
        <f t="shared" si="1"/>
        <v>42737</v>
      </c>
      <c r="M8" s="40">
        <f t="shared" si="1"/>
        <v>48386</v>
      </c>
      <c r="N8" s="40">
        <f t="shared" si="1"/>
        <v>41815</v>
      </c>
      <c r="O8" s="40">
        <f t="shared" si="1"/>
        <v>40398</v>
      </c>
      <c r="P8" s="40">
        <f t="shared" ref="P8:P19" si="2">SUM(D8:O8)</f>
        <v>531627</v>
      </c>
    </row>
    <row r="9" spans="2:16" s="31" customFormat="1" ht="19.5" customHeight="1" x14ac:dyDescent="0.25">
      <c r="B9" s="41"/>
      <c r="C9" s="39" t="s">
        <v>8</v>
      </c>
      <c r="D9" s="40">
        <v>29043</v>
      </c>
      <c r="E9" s="40">
        <v>27571</v>
      </c>
      <c r="F9" s="40">
        <v>34796</v>
      </c>
      <c r="G9" s="40">
        <v>42343</v>
      </c>
      <c r="H9" s="40">
        <v>40431</v>
      </c>
      <c r="I9" s="40">
        <v>41277</v>
      </c>
      <c r="J9" s="40">
        <v>44928</v>
      </c>
      <c r="K9" s="40">
        <v>52430</v>
      </c>
      <c r="L9" s="40">
        <v>37264</v>
      </c>
      <c r="M9" s="40">
        <v>40489</v>
      </c>
      <c r="N9" s="40">
        <v>35755</v>
      </c>
      <c r="O9" s="40">
        <v>34739</v>
      </c>
      <c r="P9" s="40">
        <f t="shared" si="2"/>
        <v>461066</v>
      </c>
    </row>
    <row r="10" spans="2:16" s="31" customFormat="1" ht="19.5" customHeight="1" x14ac:dyDescent="0.25">
      <c r="B10" s="41"/>
      <c r="C10" s="39" t="s">
        <v>9</v>
      </c>
      <c r="D10" s="40">
        <v>5296</v>
      </c>
      <c r="E10" s="40">
        <v>2614</v>
      </c>
      <c r="F10" s="40">
        <v>6095</v>
      </c>
      <c r="G10" s="40">
        <v>8004</v>
      </c>
      <c r="H10" s="40">
        <v>4972</v>
      </c>
      <c r="I10" s="40">
        <v>4739</v>
      </c>
      <c r="J10" s="40">
        <v>5848</v>
      </c>
      <c r="K10" s="40">
        <v>7904</v>
      </c>
      <c r="L10" s="40">
        <v>5473</v>
      </c>
      <c r="M10" s="40">
        <v>7897</v>
      </c>
      <c r="N10" s="40">
        <v>6060</v>
      </c>
      <c r="O10" s="40">
        <v>5659</v>
      </c>
      <c r="P10" s="40">
        <f t="shared" si="2"/>
        <v>70561</v>
      </c>
    </row>
    <row r="11" spans="2:16" s="31" customFormat="1" ht="19.5" customHeight="1" x14ac:dyDescent="0.25">
      <c r="B11" s="38" t="s">
        <v>10</v>
      </c>
      <c r="C11" s="39"/>
      <c r="D11" s="40">
        <f>SUM(D12:D16)</f>
        <v>1373</v>
      </c>
      <c r="E11" s="40">
        <f t="shared" ref="E11:O11" si="3">SUM(E12:E16)</f>
        <v>975</v>
      </c>
      <c r="F11" s="40">
        <f t="shared" si="3"/>
        <v>1739</v>
      </c>
      <c r="G11" s="40">
        <f t="shared" si="3"/>
        <v>1883</v>
      </c>
      <c r="H11" s="40">
        <f t="shared" si="3"/>
        <v>2508</v>
      </c>
      <c r="I11" s="40">
        <f t="shared" si="3"/>
        <v>2415</v>
      </c>
      <c r="J11" s="40">
        <f t="shared" si="3"/>
        <v>2051</v>
      </c>
      <c r="K11" s="40">
        <f t="shared" si="3"/>
        <v>3002</v>
      </c>
      <c r="L11" s="40">
        <f t="shared" si="3"/>
        <v>1679</v>
      </c>
      <c r="M11" s="40">
        <f t="shared" si="3"/>
        <v>2494</v>
      </c>
      <c r="N11" s="40">
        <f t="shared" si="3"/>
        <v>2212</v>
      </c>
      <c r="O11" s="40">
        <f t="shared" si="3"/>
        <v>1870</v>
      </c>
      <c r="P11" s="40">
        <f t="shared" si="2"/>
        <v>24201</v>
      </c>
    </row>
    <row r="12" spans="2:16" s="31" customFormat="1" ht="19.5" customHeight="1" x14ac:dyDescent="0.25">
      <c r="B12" s="41"/>
      <c r="C12" s="39" t="s">
        <v>3</v>
      </c>
      <c r="D12" s="40">
        <v>24</v>
      </c>
      <c r="E12" s="40">
        <v>13</v>
      </c>
      <c r="F12" s="40">
        <v>140</v>
      </c>
      <c r="G12" s="40">
        <v>141</v>
      </c>
      <c r="H12" s="40">
        <v>79</v>
      </c>
      <c r="I12" s="40">
        <v>113</v>
      </c>
      <c r="J12" s="40">
        <v>130</v>
      </c>
      <c r="K12" s="40">
        <v>197</v>
      </c>
      <c r="L12" s="40">
        <v>125</v>
      </c>
      <c r="M12" s="40">
        <v>79</v>
      </c>
      <c r="N12" s="40">
        <v>131</v>
      </c>
      <c r="O12" s="40">
        <v>108</v>
      </c>
      <c r="P12" s="40">
        <f t="shared" si="2"/>
        <v>1280</v>
      </c>
    </row>
    <row r="13" spans="2:16" s="31" customFormat="1" ht="19.5" customHeight="1" x14ac:dyDescent="0.25">
      <c r="B13" s="41"/>
      <c r="C13" s="39" t="s">
        <v>0</v>
      </c>
      <c r="D13" s="40">
        <v>241</v>
      </c>
      <c r="E13" s="40">
        <v>119</v>
      </c>
      <c r="F13" s="40">
        <v>518</v>
      </c>
      <c r="G13" s="40">
        <v>336</v>
      </c>
      <c r="H13" s="40">
        <v>579</v>
      </c>
      <c r="I13" s="40">
        <v>385</v>
      </c>
      <c r="J13" s="40">
        <v>281</v>
      </c>
      <c r="K13" s="40">
        <v>513</v>
      </c>
      <c r="L13" s="40">
        <v>260</v>
      </c>
      <c r="M13" s="40">
        <v>356</v>
      </c>
      <c r="N13" s="40">
        <v>430</v>
      </c>
      <c r="O13" s="40">
        <v>370</v>
      </c>
      <c r="P13" s="40">
        <f t="shared" si="2"/>
        <v>4388</v>
      </c>
    </row>
    <row r="14" spans="2:16" s="31" customFormat="1" ht="19.5" customHeight="1" x14ac:dyDescent="0.25">
      <c r="B14" s="41"/>
      <c r="C14" s="39" t="s">
        <v>1</v>
      </c>
      <c r="D14" s="40">
        <v>80</v>
      </c>
      <c r="E14" s="40">
        <v>20</v>
      </c>
      <c r="F14" s="40">
        <v>90</v>
      </c>
      <c r="G14" s="40">
        <v>55</v>
      </c>
      <c r="H14" s="40">
        <v>142</v>
      </c>
      <c r="I14" s="40">
        <v>109</v>
      </c>
      <c r="J14" s="40">
        <v>171</v>
      </c>
      <c r="K14" s="40">
        <v>186</v>
      </c>
      <c r="L14" s="40">
        <v>124</v>
      </c>
      <c r="M14" s="40">
        <v>124</v>
      </c>
      <c r="N14" s="40">
        <v>113</v>
      </c>
      <c r="O14" s="40">
        <v>145</v>
      </c>
      <c r="P14" s="40">
        <f t="shared" si="2"/>
        <v>1359</v>
      </c>
    </row>
    <row r="15" spans="2:16" s="31" customFormat="1" ht="19.5" customHeight="1" x14ac:dyDescent="0.25">
      <c r="B15" s="41"/>
      <c r="C15" s="39" t="s">
        <v>4</v>
      </c>
      <c r="D15" s="40">
        <v>561</v>
      </c>
      <c r="E15" s="40">
        <v>321</v>
      </c>
      <c r="F15" s="40">
        <v>480</v>
      </c>
      <c r="G15" s="40">
        <v>520</v>
      </c>
      <c r="H15" s="40">
        <v>774</v>
      </c>
      <c r="I15" s="40">
        <v>784</v>
      </c>
      <c r="J15" s="40">
        <v>657</v>
      </c>
      <c r="K15" s="40">
        <v>1038</v>
      </c>
      <c r="L15" s="40">
        <v>502</v>
      </c>
      <c r="M15" s="40">
        <v>901</v>
      </c>
      <c r="N15" s="40">
        <v>428</v>
      </c>
      <c r="O15" s="40">
        <v>509</v>
      </c>
      <c r="P15" s="40">
        <f t="shared" si="2"/>
        <v>7475</v>
      </c>
    </row>
    <row r="16" spans="2:16" s="31" customFormat="1" ht="19.5" customHeight="1" x14ac:dyDescent="0.25">
      <c r="B16" s="41"/>
      <c r="C16" s="39" t="s">
        <v>2</v>
      </c>
      <c r="D16" s="40">
        <v>467</v>
      </c>
      <c r="E16" s="40">
        <v>502</v>
      </c>
      <c r="F16" s="40">
        <v>511</v>
      </c>
      <c r="G16" s="40">
        <v>831</v>
      </c>
      <c r="H16" s="40">
        <v>934</v>
      </c>
      <c r="I16" s="40">
        <v>1024</v>
      </c>
      <c r="J16" s="40">
        <v>812</v>
      </c>
      <c r="K16" s="40">
        <v>1068</v>
      </c>
      <c r="L16" s="40">
        <v>668</v>
      </c>
      <c r="M16" s="40">
        <v>1034</v>
      </c>
      <c r="N16" s="40">
        <v>1110</v>
      </c>
      <c r="O16" s="40">
        <v>738</v>
      </c>
      <c r="P16" s="40">
        <f t="shared" si="2"/>
        <v>9699</v>
      </c>
    </row>
    <row r="17" spans="2:16" s="31" customFormat="1" ht="19.5" customHeight="1" x14ac:dyDescent="0.25">
      <c r="B17" s="38" t="s">
        <v>5</v>
      </c>
      <c r="C17" s="39"/>
      <c r="D17" s="40">
        <f>SUM(D18:D19)</f>
        <v>304</v>
      </c>
      <c r="E17" s="40">
        <f t="shared" ref="E17:O17" si="4">SUM(E18:E19)</f>
        <v>475</v>
      </c>
      <c r="F17" s="40">
        <f t="shared" si="4"/>
        <v>830</v>
      </c>
      <c r="G17" s="40">
        <f t="shared" si="4"/>
        <v>523</v>
      </c>
      <c r="H17" s="40">
        <f t="shared" si="4"/>
        <v>622</v>
      </c>
      <c r="I17" s="40">
        <f t="shared" si="4"/>
        <v>857</v>
      </c>
      <c r="J17" s="40">
        <f t="shared" si="4"/>
        <v>1207</v>
      </c>
      <c r="K17" s="40">
        <f t="shared" si="4"/>
        <v>735</v>
      </c>
      <c r="L17" s="40">
        <f t="shared" si="4"/>
        <v>872</v>
      </c>
      <c r="M17" s="40">
        <f t="shared" si="4"/>
        <v>939</v>
      </c>
      <c r="N17" s="40">
        <f t="shared" si="4"/>
        <v>1046</v>
      </c>
      <c r="O17" s="40">
        <f t="shared" si="4"/>
        <v>873</v>
      </c>
      <c r="P17" s="40">
        <f t="shared" si="2"/>
        <v>9283</v>
      </c>
    </row>
    <row r="18" spans="2:16" s="31" customFormat="1" ht="19.5" customHeight="1" x14ac:dyDescent="0.25">
      <c r="B18" s="41"/>
      <c r="C18" s="39" t="s">
        <v>33</v>
      </c>
      <c r="D18" s="40">
        <v>90</v>
      </c>
      <c r="E18" s="40">
        <v>90</v>
      </c>
      <c r="F18" s="40">
        <v>196</v>
      </c>
      <c r="G18" s="40">
        <v>317</v>
      </c>
      <c r="H18" s="40">
        <v>160</v>
      </c>
      <c r="I18" s="40">
        <v>339</v>
      </c>
      <c r="J18" s="40">
        <v>371</v>
      </c>
      <c r="K18" s="40">
        <v>276</v>
      </c>
      <c r="L18" s="40">
        <v>178</v>
      </c>
      <c r="M18" s="40">
        <v>409</v>
      </c>
      <c r="N18" s="40">
        <v>375</v>
      </c>
      <c r="O18" s="40">
        <v>294</v>
      </c>
      <c r="P18" s="40">
        <f t="shared" si="2"/>
        <v>3095</v>
      </c>
    </row>
    <row r="19" spans="2:16" s="31" customFormat="1" ht="19.5" customHeight="1" x14ac:dyDescent="0.25">
      <c r="B19" s="42"/>
      <c r="C19" s="43" t="s">
        <v>34</v>
      </c>
      <c r="D19" s="44">
        <v>214</v>
      </c>
      <c r="E19" s="44">
        <v>385</v>
      </c>
      <c r="F19" s="44">
        <v>634</v>
      </c>
      <c r="G19" s="44">
        <v>206</v>
      </c>
      <c r="H19" s="44">
        <v>462</v>
      </c>
      <c r="I19" s="44">
        <v>518</v>
      </c>
      <c r="J19" s="44">
        <v>836</v>
      </c>
      <c r="K19" s="44">
        <v>459</v>
      </c>
      <c r="L19" s="44">
        <v>694</v>
      </c>
      <c r="M19" s="44">
        <v>530</v>
      </c>
      <c r="N19" s="44">
        <v>671</v>
      </c>
      <c r="O19" s="44">
        <v>579</v>
      </c>
      <c r="P19" s="44">
        <f t="shared" si="2"/>
        <v>6188</v>
      </c>
    </row>
  </sheetData>
  <mergeCells count="1">
    <mergeCell ref="D5:P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workbookViewId="0">
      <selection activeCell="H8" sqref="H8"/>
    </sheetView>
  </sheetViews>
  <sheetFormatPr defaultRowHeight="15" x14ac:dyDescent="0.25"/>
  <cols>
    <col min="2" max="2" width="5.42578125" customWidth="1"/>
    <col min="3" max="3" width="34.140625" customWidth="1"/>
    <col min="4" max="15" width="10.7109375" customWidth="1"/>
    <col min="16" max="16" width="12.28515625" customWidth="1"/>
  </cols>
  <sheetData>
    <row r="2" spans="2:16" ht="23.25" x14ac:dyDescent="0.25">
      <c r="B2" s="4" t="s">
        <v>35</v>
      </c>
    </row>
    <row r="5" spans="2:16" s="31" customFormat="1" ht="19.5" customHeight="1" x14ac:dyDescent="0.25">
      <c r="B5" s="29"/>
      <c r="C5" s="30" t="s">
        <v>24</v>
      </c>
      <c r="D5" s="133">
        <v>2013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</row>
    <row r="6" spans="2:16" s="31" customFormat="1" ht="19.5" customHeight="1" x14ac:dyDescent="0.25">
      <c r="B6" s="32"/>
      <c r="C6" s="33"/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34" t="s">
        <v>23</v>
      </c>
    </row>
    <row r="7" spans="2:16" s="31" customFormat="1" ht="19.5" customHeight="1" x14ac:dyDescent="0.25">
      <c r="B7" s="35" t="s">
        <v>6</v>
      </c>
      <c r="C7" s="36"/>
      <c r="D7" s="37">
        <f>+D8+D11+D17</f>
        <v>291884</v>
      </c>
      <c r="E7" s="37">
        <f t="shared" ref="E7:O7" si="0">+E8+E11+E17</f>
        <v>242072</v>
      </c>
      <c r="F7" s="37">
        <f t="shared" si="0"/>
        <v>329103</v>
      </c>
      <c r="G7" s="37">
        <f t="shared" si="0"/>
        <v>352328</v>
      </c>
      <c r="H7" s="37">
        <f t="shared" si="0"/>
        <v>344556</v>
      </c>
      <c r="I7" s="37">
        <f t="shared" si="0"/>
        <v>323853</v>
      </c>
      <c r="J7" s="37">
        <f t="shared" si="0"/>
        <v>316740</v>
      </c>
      <c r="K7" s="37">
        <f t="shared" si="0"/>
        <v>343562</v>
      </c>
      <c r="L7" s="37">
        <f t="shared" si="0"/>
        <v>322776</v>
      </c>
      <c r="M7" s="37">
        <f t="shared" si="0"/>
        <v>322677</v>
      </c>
      <c r="N7" s="37">
        <f t="shared" si="0"/>
        <v>293155</v>
      </c>
      <c r="O7" s="37">
        <f t="shared" si="0"/>
        <v>231107</v>
      </c>
      <c r="P7" s="37">
        <f>SUM(D7:O7)</f>
        <v>3713813</v>
      </c>
    </row>
    <row r="8" spans="2:16" s="31" customFormat="1" ht="19.5" customHeight="1" x14ac:dyDescent="0.25">
      <c r="B8" s="38" t="s">
        <v>7</v>
      </c>
      <c r="C8" s="39"/>
      <c r="D8" s="40">
        <f>D9+D10</f>
        <v>276130</v>
      </c>
      <c r="E8" s="40">
        <f t="shared" ref="E8:O8" si="1">E9+E10</f>
        <v>225396</v>
      </c>
      <c r="F8" s="40">
        <f t="shared" si="1"/>
        <v>308783</v>
      </c>
      <c r="G8" s="40">
        <f t="shared" si="1"/>
        <v>330462</v>
      </c>
      <c r="H8" s="40">
        <f t="shared" si="1"/>
        <v>324290</v>
      </c>
      <c r="I8" s="40">
        <f t="shared" si="1"/>
        <v>303642</v>
      </c>
      <c r="J8" s="40">
        <f t="shared" si="1"/>
        <v>296415</v>
      </c>
      <c r="K8" s="40">
        <f t="shared" si="1"/>
        <v>321036</v>
      </c>
      <c r="L8" s="40">
        <f t="shared" si="1"/>
        <v>302381</v>
      </c>
      <c r="M8" s="40">
        <f t="shared" si="1"/>
        <v>300707</v>
      </c>
      <c r="N8" s="40">
        <f t="shared" si="1"/>
        <v>275122</v>
      </c>
      <c r="O8" s="40">
        <f t="shared" si="1"/>
        <v>221893</v>
      </c>
      <c r="P8" s="40">
        <f t="shared" ref="P8:P19" si="2">SUM(D8:O8)</f>
        <v>3486257</v>
      </c>
    </row>
    <row r="9" spans="2:16" s="31" customFormat="1" ht="19.5" customHeight="1" x14ac:dyDescent="0.25">
      <c r="B9" s="41"/>
      <c r="C9" s="39" t="s">
        <v>8</v>
      </c>
      <c r="D9" s="40">
        <v>237700</v>
      </c>
      <c r="E9" s="40">
        <v>191832</v>
      </c>
      <c r="F9" s="40">
        <v>265001</v>
      </c>
      <c r="G9" s="40">
        <v>278924</v>
      </c>
      <c r="H9" s="40">
        <v>275799</v>
      </c>
      <c r="I9" s="40">
        <v>257861</v>
      </c>
      <c r="J9" s="40">
        <v>254372</v>
      </c>
      <c r="K9" s="40">
        <v>267515</v>
      </c>
      <c r="L9" s="40">
        <v>252575</v>
      </c>
      <c r="M9" s="40">
        <v>253699</v>
      </c>
      <c r="N9" s="40">
        <v>234256</v>
      </c>
      <c r="O9" s="40">
        <v>185822</v>
      </c>
      <c r="P9" s="40">
        <f t="shared" si="2"/>
        <v>2955356</v>
      </c>
    </row>
    <row r="10" spans="2:16" s="31" customFormat="1" ht="19.5" customHeight="1" x14ac:dyDescent="0.25">
      <c r="B10" s="41"/>
      <c r="C10" s="39" t="s">
        <v>9</v>
      </c>
      <c r="D10" s="40">
        <v>38430</v>
      </c>
      <c r="E10" s="40">
        <v>33564</v>
      </c>
      <c r="F10" s="40">
        <v>43782</v>
      </c>
      <c r="G10" s="40">
        <v>51538</v>
      </c>
      <c r="H10" s="40">
        <v>48491</v>
      </c>
      <c r="I10" s="40">
        <v>45781</v>
      </c>
      <c r="J10" s="40">
        <v>42043</v>
      </c>
      <c r="K10" s="40">
        <v>53521</v>
      </c>
      <c r="L10" s="40">
        <v>49806</v>
      </c>
      <c r="M10" s="40">
        <v>47008</v>
      </c>
      <c r="N10" s="40">
        <v>40866</v>
      </c>
      <c r="O10" s="40">
        <v>36071</v>
      </c>
      <c r="P10" s="40">
        <f t="shared" si="2"/>
        <v>530901</v>
      </c>
    </row>
    <row r="11" spans="2:16" s="31" customFormat="1" ht="19.5" customHeight="1" x14ac:dyDescent="0.25">
      <c r="B11" s="38" t="s">
        <v>10</v>
      </c>
      <c r="C11" s="39"/>
      <c r="D11" s="40">
        <f>SUM(D12:D16)</f>
        <v>12622</v>
      </c>
      <c r="E11" s="40">
        <f t="shared" ref="E11:O11" si="3">SUM(E12:E16)</f>
        <v>13664</v>
      </c>
      <c r="F11" s="40">
        <f t="shared" si="3"/>
        <v>16533</v>
      </c>
      <c r="G11" s="40">
        <f t="shared" si="3"/>
        <v>18034</v>
      </c>
      <c r="H11" s="40">
        <f t="shared" si="3"/>
        <v>16378</v>
      </c>
      <c r="I11" s="40">
        <f t="shared" si="3"/>
        <v>16136</v>
      </c>
      <c r="J11" s="40">
        <f t="shared" si="3"/>
        <v>16623</v>
      </c>
      <c r="K11" s="40">
        <f t="shared" si="3"/>
        <v>19059</v>
      </c>
      <c r="L11" s="40">
        <f t="shared" si="3"/>
        <v>17151</v>
      </c>
      <c r="M11" s="40">
        <f t="shared" si="3"/>
        <v>18498</v>
      </c>
      <c r="N11" s="40">
        <f t="shared" si="3"/>
        <v>14726</v>
      </c>
      <c r="O11" s="40">
        <f t="shared" si="3"/>
        <v>7578</v>
      </c>
      <c r="P11" s="40">
        <f t="shared" si="2"/>
        <v>187002</v>
      </c>
    </row>
    <row r="12" spans="2:16" s="31" customFormat="1" ht="19.5" customHeight="1" x14ac:dyDescent="0.25">
      <c r="B12" s="41"/>
      <c r="C12" s="39" t="s">
        <v>3</v>
      </c>
      <c r="D12" s="40">
        <v>202</v>
      </c>
      <c r="E12" s="40">
        <v>445</v>
      </c>
      <c r="F12" s="40">
        <v>358</v>
      </c>
      <c r="G12" s="40">
        <v>539</v>
      </c>
      <c r="H12" s="40">
        <v>242</v>
      </c>
      <c r="I12" s="40">
        <v>398</v>
      </c>
      <c r="J12" s="40">
        <v>321</v>
      </c>
      <c r="K12" s="40">
        <v>323</v>
      </c>
      <c r="L12" s="40">
        <v>325</v>
      </c>
      <c r="M12" s="40">
        <v>345</v>
      </c>
      <c r="N12" s="40">
        <v>342</v>
      </c>
      <c r="O12" s="40">
        <v>219</v>
      </c>
      <c r="P12" s="40">
        <f t="shared" si="2"/>
        <v>4059</v>
      </c>
    </row>
    <row r="13" spans="2:16" s="31" customFormat="1" ht="19.5" customHeight="1" x14ac:dyDescent="0.25">
      <c r="B13" s="41"/>
      <c r="C13" s="39" t="s">
        <v>0</v>
      </c>
      <c r="D13" s="40">
        <v>1737</v>
      </c>
      <c r="E13" s="40">
        <v>2253</v>
      </c>
      <c r="F13" s="40">
        <v>3450</v>
      </c>
      <c r="G13" s="40">
        <v>3325</v>
      </c>
      <c r="H13" s="40">
        <v>3177</v>
      </c>
      <c r="I13" s="40">
        <v>2662</v>
      </c>
      <c r="J13" s="40">
        <v>3420</v>
      </c>
      <c r="K13" s="40">
        <v>3325</v>
      </c>
      <c r="L13" s="40">
        <v>3009</v>
      </c>
      <c r="M13" s="40">
        <v>3592</v>
      </c>
      <c r="N13" s="40">
        <v>1849</v>
      </c>
      <c r="O13" s="40">
        <v>294</v>
      </c>
      <c r="P13" s="40">
        <f t="shared" si="2"/>
        <v>32093</v>
      </c>
    </row>
    <row r="14" spans="2:16" s="31" customFormat="1" ht="19.5" customHeight="1" x14ac:dyDescent="0.25">
      <c r="B14" s="41"/>
      <c r="C14" s="39" t="s">
        <v>1</v>
      </c>
      <c r="D14" s="40">
        <v>1058</v>
      </c>
      <c r="E14" s="40">
        <v>956</v>
      </c>
      <c r="F14" s="40">
        <v>935</v>
      </c>
      <c r="G14" s="40">
        <v>1297</v>
      </c>
      <c r="H14" s="40">
        <v>1067</v>
      </c>
      <c r="I14" s="40">
        <v>1151</v>
      </c>
      <c r="J14" s="40">
        <v>1219</v>
      </c>
      <c r="K14" s="40">
        <v>1315</v>
      </c>
      <c r="L14" s="40">
        <v>918</v>
      </c>
      <c r="M14" s="40">
        <v>1137</v>
      </c>
      <c r="N14" s="40">
        <v>818</v>
      </c>
      <c r="O14" s="40">
        <v>469</v>
      </c>
      <c r="P14" s="40">
        <f t="shared" si="2"/>
        <v>12340</v>
      </c>
    </row>
    <row r="15" spans="2:16" s="31" customFormat="1" ht="19.5" customHeight="1" x14ac:dyDescent="0.25">
      <c r="B15" s="41"/>
      <c r="C15" s="39" t="s">
        <v>4</v>
      </c>
      <c r="D15" s="40">
        <v>5579</v>
      </c>
      <c r="E15" s="40">
        <v>5261</v>
      </c>
      <c r="F15" s="40">
        <v>6252</v>
      </c>
      <c r="G15" s="40">
        <v>6924</v>
      </c>
      <c r="H15" s="40">
        <v>6393</v>
      </c>
      <c r="I15" s="40">
        <v>6101</v>
      </c>
      <c r="J15" s="40">
        <v>6542</v>
      </c>
      <c r="K15" s="40">
        <v>6824</v>
      </c>
      <c r="L15" s="40">
        <v>6651</v>
      </c>
      <c r="M15" s="40">
        <v>6509</v>
      </c>
      <c r="N15" s="40">
        <v>5108</v>
      </c>
      <c r="O15" s="40">
        <v>2683</v>
      </c>
      <c r="P15" s="40">
        <f t="shared" si="2"/>
        <v>70827</v>
      </c>
    </row>
    <row r="16" spans="2:16" s="31" customFormat="1" ht="19.5" customHeight="1" x14ac:dyDescent="0.25">
      <c r="B16" s="41"/>
      <c r="C16" s="39" t="s">
        <v>2</v>
      </c>
      <c r="D16" s="40">
        <v>4046</v>
      </c>
      <c r="E16" s="40">
        <v>4749</v>
      </c>
      <c r="F16" s="40">
        <v>5538</v>
      </c>
      <c r="G16" s="40">
        <v>5949</v>
      </c>
      <c r="H16" s="40">
        <v>5499</v>
      </c>
      <c r="I16" s="40">
        <v>5824</v>
      </c>
      <c r="J16" s="40">
        <v>5121</v>
      </c>
      <c r="K16" s="40">
        <v>7272</v>
      </c>
      <c r="L16" s="40">
        <v>6248</v>
      </c>
      <c r="M16" s="40">
        <v>6915</v>
      </c>
      <c r="N16" s="40">
        <v>6609</v>
      </c>
      <c r="O16" s="40">
        <v>3913</v>
      </c>
      <c r="P16" s="40">
        <f t="shared" si="2"/>
        <v>67683</v>
      </c>
    </row>
    <row r="17" spans="2:16" s="31" customFormat="1" ht="19.5" customHeight="1" x14ac:dyDescent="0.25">
      <c r="B17" s="38" t="s">
        <v>5</v>
      </c>
      <c r="C17" s="39"/>
      <c r="D17" s="40">
        <f>+D18+D19</f>
        <v>3132</v>
      </c>
      <c r="E17" s="40">
        <f t="shared" ref="E17:O17" si="4">+E18+E19</f>
        <v>3012</v>
      </c>
      <c r="F17" s="40">
        <f t="shared" si="4"/>
        <v>3787</v>
      </c>
      <c r="G17" s="40">
        <f t="shared" si="4"/>
        <v>3832</v>
      </c>
      <c r="H17" s="40">
        <f t="shared" si="4"/>
        <v>3888</v>
      </c>
      <c r="I17" s="40">
        <f t="shared" si="4"/>
        <v>4075</v>
      </c>
      <c r="J17" s="40">
        <f t="shared" si="4"/>
        <v>3702</v>
      </c>
      <c r="K17" s="40">
        <f t="shared" si="4"/>
        <v>3467</v>
      </c>
      <c r="L17" s="40">
        <f t="shared" si="4"/>
        <v>3244</v>
      </c>
      <c r="M17" s="40">
        <f t="shared" si="4"/>
        <v>3472</v>
      </c>
      <c r="N17" s="40">
        <f t="shared" si="4"/>
        <v>3307</v>
      </c>
      <c r="O17" s="40">
        <f t="shared" si="4"/>
        <v>1636</v>
      </c>
      <c r="P17" s="40">
        <f t="shared" si="2"/>
        <v>40554</v>
      </c>
    </row>
    <row r="18" spans="2:16" s="31" customFormat="1" ht="19.5" customHeight="1" x14ac:dyDescent="0.25">
      <c r="B18" s="41"/>
      <c r="C18" s="39" t="s">
        <v>33</v>
      </c>
      <c r="D18" s="40">
        <v>475</v>
      </c>
      <c r="E18" s="40">
        <v>548</v>
      </c>
      <c r="F18" s="40">
        <v>780</v>
      </c>
      <c r="G18" s="40">
        <v>792</v>
      </c>
      <c r="H18" s="40">
        <v>660</v>
      </c>
      <c r="I18" s="40">
        <v>582</v>
      </c>
      <c r="J18" s="40">
        <v>511</v>
      </c>
      <c r="K18" s="40">
        <v>577</v>
      </c>
      <c r="L18" s="40">
        <v>803</v>
      </c>
      <c r="M18" s="40">
        <v>838</v>
      </c>
      <c r="N18" s="40">
        <v>352</v>
      </c>
      <c r="O18" s="40">
        <v>144</v>
      </c>
      <c r="P18" s="40">
        <f t="shared" si="2"/>
        <v>7062</v>
      </c>
    </row>
    <row r="19" spans="2:16" s="31" customFormat="1" ht="19.5" customHeight="1" x14ac:dyDescent="0.25">
      <c r="B19" s="42"/>
      <c r="C19" s="43" t="s">
        <v>34</v>
      </c>
      <c r="D19" s="44">
        <v>2657</v>
      </c>
      <c r="E19" s="44">
        <v>2464</v>
      </c>
      <c r="F19" s="44">
        <v>3007</v>
      </c>
      <c r="G19" s="44">
        <v>3040</v>
      </c>
      <c r="H19" s="44">
        <v>3228</v>
      </c>
      <c r="I19" s="44">
        <v>3493</v>
      </c>
      <c r="J19" s="44">
        <v>3191</v>
      </c>
      <c r="K19" s="44">
        <v>2890</v>
      </c>
      <c r="L19" s="44">
        <v>2441</v>
      </c>
      <c r="M19" s="44">
        <v>2634</v>
      </c>
      <c r="N19" s="44">
        <v>2955</v>
      </c>
      <c r="O19" s="44">
        <v>1492</v>
      </c>
      <c r="P19" s="44">
        <f t="shared" si="2"/>
        <v>33492</v>
      </c>
    </row>
  </sheetData>
  <mergeCells count="1">
    <mergeCell ref="D5:P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0"/>
  <sheetViews>
    <sheetView workbookViewId="0">
      <selection activeCell="D21" sqref="D21"/>
    </sheetView>
  </sheetViews>
  <sheetFormatPr defaultRowHeight="15" x14ac:dyDescent="0.25"/>
  <cols>
    <col min="2" max="2" width="5.42578125" style="31" customWidth="1"/>
    <col min="3" max="3" width="34.28515625" style="31" bestFit="1" customWidth="1"/>
    <col min="4" max="4" width="9.5703125" style="31" bestFit="1" customWidth="1"/>
    <col min="5" max="5" width="9.140625" style="31"/>
    <col min="6" max="14" width="10.5703125" style="31" bestFit="1" customWidth="1"/>
    <col min="15" max="15" width="11.28515625" style="31" customWidth="1"/>
    <col min="16" max="16" width="13.5703125" style="31" customWidth="1"/>
    <col min="17" max="17" width="9.5703125" style="31" customWidth="1"/>
  </cols>
  <sheetData>
    <row r="2" spans="2:18" ht="23.25" x14ac:dyDescent="0.25">
      <c r="B2" s="4" t="s">
        <v>79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8" ht="18.75" x14ac:dyDescent="0.25">
      <c r="B3" s="48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8" x14ac:dyDescent="0.25">
      <c r="P4" s="31" t="s">
        <v>24</v>
      </c>
    </row>
    <row r="5" spans="2:18" ht="21" x14ac:dyDescent="0.25">
      <c r="B5" s="29"/>
      <c r="C5" s="30" t="s">
        <v>24</v>
      </c>
      <c r="D5" s="74">
        <v>2013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  <c r="Q5" s="108"/>
      <c r="R5" s="109"/>
    </row>
    <row r="6" spans="2:18" ht="19.5" customHeight="1" x14ac:dyDescent="0.25">
      <c r="B6" s="32"/>
      <c r="C6" s="33"/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78" t="s">
        <v>17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79" t="s">
        <v>23</v>
      </c>
      <c r="Q6" s="110"/>
    </row>
    <row r="7" spans="2:18" s="31" customFormat="1" ht="19.5" customHeight="1" x14ac:dyDescent="0.25">
      <c r="B7" s="111" t="s">
        <v>6</v>
      </c>
      <c r="C7" s="112"/>
      <c r="D7" s="113">
        <f>+D8+D11+D12</f>
        <v>2121</v>
      </c>
      <c r="E7" s="113">
        <f t="shared" ref="E7:O7" si="0">+E8+E11+E12</f>
        <v>2499</v>
      </c>
      <c r="F7" s="113">
        <f t="shared" si="0"/>
        <v>2371</v>
      </c>
      <c r="G7" s="113">
        <f t="shared" si="0"/>
        <v>2497</v>
      </c>
      <c r="H7" s="113">
        <f t="shared" si="0"/>
        <v>2518</v>
      </c>
      <c r="I7" s="113">
        <f t="shared" si="0"/>
        <v>2228</v>
      </c>
      <c r="J7" s="113">
        <f t="shared" si="0"/>
        <v>2178</v>
      </c>
      <c r="K7" s="113">
        <f t="shared" si="0"/>
        <v>2783</v>
      </c>
      <c r="L7" s="113">
        <f t="shared" si="0"/>
        <v>1671</v>
      </c>
      <c r="M7" s="113">
        <f t="shared" si="0"/>
        <v>2428</v>
      </c>
      <c r="N7" s="113">
        <f t="shared" si="0"/>
        <v>1153</v>
      </c>
      <c r="O7" s="113">
        <f t="shared" si="0"/>
        <v>2065</v>
      </c>
      <c r="P7" s="113">
        <f t="shared" ref="P7:P12" si="1">SUM(D7:O7)</f>
        <v>26512</v>
      </c>
      <c r="Q7" s="47"/>
    </row>
    <row r="8" spans="2:18" s="31" customFormat="1" ht="19.5" customHeight="1" x14ac:dyDescent="0.25">
      <c r="B8" s="38" t="s">
        <v>7</v>
      </c>
      <c r="C8" s="39"/>
      <c r="D8" s="114">
        <f>+D9+D10</f>
        <v>1536</v>
      </c>
      <c r="E8" s="114">
        <f t="shared" ref="E8:O8" si="2">+E9+E10</f>
        <v>1776</v>
      </c>
      <c r="F8" s="114">
        <f t="shared" si="2"/>
        <v>1632</v>
      </c>
      <c r="G8" s="114">
        <f t="shared" si="2"/>
        <v>1728</v>
      </c>
      <c r="H8" s="114">
        <f t="shared" si="2"/>
        <v>1824</v>
      </c>
      <c r="I8" s="114">
        <f t="shared" si="2"/>
        <v>1440</v>
      </c>
      <c r="J8" s="114">
        <f t="shared" si="2"/>
        <v>1344</v>
      </c>
      <c r="K8" s="114">
        <f t="shared" si="2"/>
        <v>1920</v>
      </c>
      <c r="L8" s="114">
        <f t="shared" si="2"/>
        <v>960</v>
      </c>
      <c r="M8" s="114">
        <f t="shared" si="2"/>
        <v>1776</v>
      </c>
      <c r="N8" s="114">
        <f t="shared" si="2"/>
        <v>624</v>
      </c>
      <c r="O8" s="114">
        <f t="shared" si="2"/>
        <v>1584</v>
      </c>
      <c r="P8" s="114">
        <f t="shared" si="1"/>
        <v>18144</v>
      </c>
      <c r="Q8" s="47"/>
    </row>
    <row r="9" spans="2:18" s="31" customFormat="1" ht="19.5" customHeight="1" x14ac:dyDescent="0.25">
      <c r="B9" s="41"/>
      <c r="C9" s="39" t="s">
        <v>8</v>
      </c>
      <c r="D9" s="40">
        <v>0</v>
      </c>
      <c r="E9" s="40">
        <v>144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48</v>
      </c>
      <c r="O9" s="40">
        <v>144</v>
      </c>
      <c r="P9" s="40">
        <f t="shared" si="1"/>
        <v>336</v>
      </c>
      <c r="Q9" s="47"/>
    </row>
    <row r="10" spans="2:18" s="31" customFormat="1" ht="19.5" customHeight="1" x14ac:dyDescent="0.25">
      <c r="B10" s="41"/>
      <c r="C10" s="39" t="s">
        <v>9</v>
      </c>
      <c r="D10" s="40">
        <v>1536</v>
      </c>
      <c r="E10" s="40">
        <v>1632</v>
      </c>
      <c r="F10" s="40">
        <v>1632</v>
      </c>
      <c r="G10" s="40">
        <v>1728</v>
      </c>
      <c r="H10" s="40">
        <v>1824</v>
      </c>
      <c r="I10" s="40">
        <v>1440</v>
      </c>
      <c r="J10" s="40">
        <v>1344</v>
      </c>
      <c r="K10" s="40">
        <v>1920</v>
      </c>
      <c r="L10" s="40">
        <v>960</v>
      </c>
      <c r="M10" s="40">
        <v>1776</v>
      </c>
      <c r="N10" s="40">
        <v>576</v>
      </c>
      <c r="O10" s="40">
        <v>1440</v>
      </c>
      <c r="P10" s="40">
        <f t="shared" si="1"/>
        <v>17808</v>
      </c>
      <c r="Q10" s="47"/>
    </row>
    <row r="11" spans="2:18" s="31" customFormat="1" ht="19.5" customHeight="1" x14ac:dyDescent="0.25">
      <c r="B11" s="38" t="s">
        <v>10</v>
      </c>
      <c r="C11" s="39"/>
      <c r="D11" s="114">
        <v>280</v>
      </c>
      <c r="E11" s="114">
        <v>268</v>
      </c>
      <c r="F11" s="114">
        <v>256</v>
      </c>
      <c r="G11" s="114">
        <v>301</v>
      </c>
      <c r="H11" s="114">
        <v>286</v>
      </c>
      <c r="I11" s="114">
        <v>342</v>
      </c>
      <c r="J11" s="114">
        <v>431</v>
      </c>
      <c r="K11" s="114">
        <v>486</v>
      </c>
      <c r="L11" s="114">
        <v>377</v>
      </c>
      <c r="M11" s="114">
        <v>433</v>
      </c>
      <c r="N11" s="114">
        <v>289</v>
      </c>
      <c r="O11" s="114">
        <v>203</v>
      </c>
      <c r="P11" s="114">
        <f t="shared" si="1"/>
        <v>3952</v>
      </c>
      <c r="Q11" s="47"/>
    </row>
    <row r="12" spans="2:18" s="31" customFormat="1" ht="19.5" customHeight="1" x14ac:dyDescent="0.25">
      <c r="B12" s="45" t="s">
        <v>5</v>
      </c>
      <c r="C12" s="43"/>
      <c r="D12" s="115">
        <v>305</v>
      </c>
      <c r="E12" s="115">
        <v>455</v>
      </c>
      <c r="F12" s="115">
        <v>483</v>
      </c>
      <c r="G12" s="115">
        <v>468</v>
      </c>
      <c r="H12" s="115">
        <v>408</v>
      </c>
      <c r="I12" s="115">
        <v>446</v>
      </c>
      <c r="J12" s="115">
        <v>403</v>
      </c>
      <c r="K12" s="115">
        <v>377</v>
      </c>
      <c r="L12" s="115">
        <v>334</v>
      </c>
      <c r="M12" s="115">
        <v>219</v>
      </c>
      <c r="N12" s="115">
        <v>240</v>
      </c>
      <c r="O12" s="115">
        <v>278</v>
      </c>
      <c r="P12" s="115">
        <f t="shared" si="1"/>
        <v>4416</v>
      </c>
      <c r="Q12" s="47"/>
    </row>
    <row r="16" spans="2:18" ht="23.25" x14ac:dyDescent="0.25">
      <c r="B16" s="4" t="s">
        <v>80</v>
      </c>
    </row>
    <row r="18" spans="2:17" x14ac:dyDescent="0.25">
      <c r="P18" s="31" t="s">
        <v>81</v>
      </c>
    </row>
    <row r="19" spans="2:17" ht="21" x14ac:dyDescent="0.25">
      <c r="B19" s="29"/>
      <c r="C19" s="30" t="s">
        <v>24</v>
      </c>
      <c r="D19" s="74">
        <v>2013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6"/>
    </row>
    <row r="20" spans="2:17" ht="18.75" customHeight="1" x14ac:dyDescent="0.25">
      <c r="B20" s="32"/>
      <c r="C20" s="33"/>
      <c r="D20" s="34" t="s">
        <v>11</v>
      </c>
      <c r="E20" s="34" t="s">
        <v>12</v>
      </c>
      <c r="F20" s="34" t="s">
        <v>13</v>
      </c>
      <c r="G20" s="34" t="s">
        <v>14</v>
      </c>
      <c r="H20" s="34" t="s">
        <v>15</v>
      </c>
      <c r="I20" s="34" t="s">
        <v>16</v>
      </c>
      <c r="J20" s="78" t="s">
        <v>17</v>
      </c>
      <c r="K20" s="34" t="s">
        <v>18</v>
      </c>
      <c r="L20" s="34" t="s">
        <v>19</v>
      </c>
      <c r="M20" s="34" t="s">
        <v>20</v>
      </c>
      <c r="N20" s="34" t="s">
        <v>21</v>
      </c>
      <c r="O20" s="34" t="s">
        <v>22</v>
      </c>
      <c r="P20" s="79" t="s">
        <v>23</v>
      </c>
    </row>
    <row r="21" spans="2:17" ht="21.75" customHeight="1" x14ac:dyDescent="0.25">
      <c r="B21" s="116" t="s">
        <v>6</v>
      </c>
      <c r="C21" s="50"/>
      <c r="D21" s="117">
        <v>821351.07214915368</v>
      </c>
      <c r="E21" s="117">
        <v>794700.94822755479</v>
      </c>
      <c r="F21" s="117">
        <v>1051184.3892473683</v>
      </c>
      <c r="G21" s="117">
        <v>1166745.9375580333</v>
      </c>
      <c r="H21" s="117">
        <v>1159049.701702256</v>
      </c>
      <c r="I21" s="117">
        <v>1120513.1443012217</v>
      </c>
      <c r="J21" s="117">
        <v>1181396.5675627708</v>
      </c>
      <c r="K21" s="117">
        <v>1360722.4563260758</v>
      </c>
      <c r="L21" s="117">
        <v>1116716.1747279495</v>
      </c>
      <c r="M21" s="117">
        <v>1222794.4754518839</v>
      </c>
      <c r="N21" s="117">
        <v>1076112.4487962902</v>
      </c>
      <c r="O21" s="117">
        <v>937303.82151894609</v>
      </c>
      <c r="P21" s="117">
        <f>SUM(D21:O21)</f>
        <v>13008591.137569506</v>
      </c>
    </row>
    <row r="25" spans="2:17" ht="23.25" x14ac:dyDescent="0.25">
      <c r="B25" s="4" t="s">
        <v>82</v>
      </c>
    </row>
    <row r="27" spans="2:17" x14ac:dyDescent="0.25">
      <c r="O27" s="31" t="s">
        <v>83</v>
      </c>
    </row>
    <row r="28" spans="2:17" ht="21" x14ac:dyDescent="0.25">
      <c r="B28" s="29"/>
      <c r="C28" s="30" t="s">
        <v>24</v>
      </c>
      <c r="D28" s="74">
        <v>2013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6"/>
      <c r="Q28"/>
    </row>
    <row r="29" spans="2:17" s="31" customFormat="1" ht="19.5" customHeight="1" x14ac:dyDescent="0.25">
      <c r="B29" s="32"/>
      <c r="C29" s="33"/>
      <c r="D29" s="34" t="s">
        <v>11</v>
      </c>
      <c r="E29" s="34" t="s">
        <v>12</v>
      </c>
      <c r="F29" s="34" t="s">
        <v>13</v>
      </c>
      <c r="G29" s="34" t="s">
        <v>14</v>
      </c>
      <c r="H29" s="34" t="s">
        <v>15</v>
      </c>
      <c r="I29" s="34" t="s">
        <v>16</v>
      </c>
      <c r="J29" s="78" t="s">
        <v>17</v>
      </c>
      <c r="K29" s="34" t="s">
        <v>18</v>
      </c>
      <c r="L29" s="34" t="s">
        <v>19</v>
      </c>
      <c r="M29" s="34" t="s">
        <v>20</v>
      </c>
      <c r="N29" s="34" t="s">
        <v>21</v>
      </c>
      <c r="O29" s="34" t="s">
        <v>22</v>
      </c>
    </row>
    <row r="30" spans="2:17" s="31" customFormat="1" ht="19.5" customHeight="1" x14ac:dyDescent="0.25">
      <c r="B30" s="116" t="s">
        <v>6</v>
      </c>
      <c r="C30" s="50"/>
      <c r="D30" s="117">
        <v>133998</v>
      </c>
      <c r="E30" s="117">
        <v>134671</v>
      </c>
      <c r="F30" s="117">
        <v>134557</v>
      </c>
      <c r="G30" s="117">
        <v>135456</v>
      </c>
      <c r="H30" s="117">
        <v>135997</v>
      </c>
      <c r="I30" s="117">
        <v>135715</v>
      </c>
      <c r="J30" s="117">
        <v>135987</v>
      </c>
      <c r="K30" s="117">
        <v>136234</v>
      </c>
      <c r="L30" s="117">
        <v>136466</v>
      </c>
      <c r="M30" s="117">
        <v>137775</v>
      </c>
      <c r="N30" s="117">
        <v>136775</v>
      </c>
      <c r="O30" s="117">
        <v>135343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Sawada</dc:creator>
  <cp:lastModifiedBy>Eduardo Lopez</cp:lastModifiedBy>
  <dcterms:created xsi:type="dcterms:W3CDTF">2015-02-10T12:59:58Z</dcterms:created>
  <dcterms:modified xsi:type="dcterms:W3CDTF">2020-02-17T12:16:18Z</dcterms:modified>
</cp:coreProperties>
</file>