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:\Estat\DESEMP15\"/>
    </mc:Choice>
  </mc:AlternateContent>
  <bookViews>
    <workbookView xWindow="240" yWindow="135" windowWidth="21075" windowHeight="10005" firstSheet="3" activeTab="6"/>
  </bookViews>
  <sheets>
    <sheet name="Índice" sheetId="1" r:id="rId1"/>
    <sheet name="I. Licenciamento" sheetId="4" r:id="rId2"/>
    <sheet name="II. Licenciamento Motorização" sheetId="5" r:id="rId3"/>
    <sheet name="III. Licenciamento Combustível" sheetId="6" r:id="rId4"/>
    <sheet name="IV. Licenciamento Empresa" sheetId="11" r:id="rId5"/>
    <sheet name="V. Exportação Volume" sheetId="8" r:id="rId6"/>
    <sheet name="VI. Produção" sheetId="9" r:id="rId7"/>
    <sheet name="VII. Outras informações" sheetId="10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F14" i="11" l="1"/>
  <c r="G14" i="11"/>
  <c r="H14" i="11"/>
  <c r="I14" i="11"/>
  <c r="J14" i="11"/>
  <c r="K14" i="11"/>
  <c r="L14" i="11"/>
  <c r="M14" i="11"/>
  <c r="N14" i="11"/>
  <c r="O14" i="11"/>
  <c r="P14" i="11"/>
  <c r="E14" i="11"/>
  <c r="F62" i="11" l="1"/>
  <c r="G62" i="11"/>
  <c r="H62" i="11"/>
  <c r="I62" i="11"/>
  <c r="J62" i="11"/>
  <c r="K62" i="11"/>
  <c r="L62" i="11"/>
  <c r="M62" i="11"/>
  <c r="N62" i="11"/>
  <c r="O62" i="11"/>
  <c r="P62" i="11"/>
  <c r="E62" i="11"/>
  <c r="F52" i="11"/>
  <c r="G52" i="11"/>
  <c r="H52" i="11"/>
  <c r="I52" i="11"/>
  <c r="J52" i="11"/>
  <c r="K52" i="11"/>
  <c r="L52" i="11"/>
  <c r="M52" i="11"/>
  <c r="N52" i="11"/>
  <c r="O52" i="11"/>
  <c r="P52" i="11"/>
  <c r="E52" i="11"/>
  <c r="F49" i="11"/>
  <c r="F46" i="11" s="1"/>
  <c r="G49" i="11"/>
  <c r="G46" i="11" s="1"/>
  <c r="H49" i="11"/>
  <c r="H46" i="11" s="1"/>
  <c r="I49" i="11"/>
  <c r="I46" i="11" s="1"/>
  <c r="J49" i="11"/>
  <c r="J46" i="11" s="1"/>
  <c r="K49" i="11"/>
  <c r="K46" i="11" s="1"/>
  <c r="L49" i="11"/>
  <c r="L46" i="11" s="1"/>
  <c r="M49" i="11"/>
  <c r="M46" i="11" s="1"/>
  <c r="N49" i="11"/>
  <c r="N46" i="11" s="1"/>
  <c r="O49" i="11"/>
  <c r="O46" i="11" s="1"/>
  <c r="P49" i="11"/>
  <c r="P46" i="11" s="1"/>
  <c r="E49" i="11"/>
  <c r="E46" i="11" s="1"/>
  <c r="F36" i="11"/>
  <c r="G36" i="11"/>
  <c r="H36" i="11"/>
  <c r="I36" i="11"/>
  <c r="J36" i="11"/>
  <c r="K36" i="11"/>
  <c r="L36" i="11"/>
  <c r="M36" i="11"/>
  <c r="N36" i="11"/>
  <c r="O36" i="11"/>
  <c r="P36" i="11"/>
  <c r="E36" i="11"/>
  <c r="F32" i="11"/>
  <c r="G32" i="11"/>
  <c r="H32" i="11"/>
  <c r="I32" i="11"/>
  <c r="J32" i="11"/>
  <c r="K32" i="11"/>
  <c r="L32" i="11"/>
  <c r="M32" i="11"/>
  <c r="N32" i="11"/>
  <c r="O32" i="11"/>
  <c r="P32" i="11"/>
  <c r="E32" i="11"/>
  <c r="F29" i="11"/>
  <c r="G29" i="11"/>
  <c r="H29" i="11"/>
  <c r="I29" i="11"/>
  <c r="J29" i="11"/>
  <c r="K29" i="11"/>
  <c r="L29" i="11"/>
  <c r="M29" i="11"/>
  <c r="N29" i="11"/>
  <c r="O29" i="11"/>
  <c r="P29" i="11"/>
  <c r="E29" i="11"/>
  <c r="F25" i="11"/>
  <c r="G25" i="11"/>
  <c r="H25" i="11"/>
  <c r="I25" i="11"/>
  <c r="J25" i="11"/>
  <c r="K25" i="11"/>
  <c r="L25" i="11"/>
  <c r="M25" i="11"/>
  <c r="N25" i="11"/>
  <c r="O25" i="11"/>
  <c r="P25" i="11"/>
  <c r="E25" i="11"/>
  <c r="F17" i="11"/>
  <c r="G17" i="11"/>
  <c r="H17" i="11"/>
  <c r="I17" i="11"/>
  <c r="J17" i="11"/>
  <c r="K17" i="11"/>
  <c r="L17" i="11"/>
  <c r="M17" i="11"/>
  <c r="N17" i="11"/>
  <c r="O17" i="11"/>
  <c r="P17" i="11"/>
  <c r="E17" i="11"/>
  <c r="F11" i="11"/>
  <c r="G11" i="11"/>
  <c r="H11" i="11"/>
  <c r="I11" i="11"/>
  <c r="J11" i="11"/>
  <c r="K11" i="11"/>
  <c r="L11" i="11"/>
  <c r="M11" i="11"/>
  <c r="N11" i="11"/>
  <c r="O11" i="11"/>
  <c r="P11" i="11"/>
  <c r="E11" i="11"/>
  <c r="F8" i="4" l="1"/>
  <c r="G8" i="4"/>
  <c r="J8" i="4"/>
  <c r="K8" i="4"/>
  <c r="N8" i="4"/>
  <c r="O8" i="4"/>
  <c r="H8" i="4"/>
  <c r="L8" i="4"/>
  <c r="E8" i="4"/>
  <c r="I8" i="4"/>
  <c r="M8" i="4"/>
  <c r="G11" i="4"/>
  <c r="K11" i="4"/>
  <c r="O11" i="4"/>
  <c r="H11" i="4"/>
  <c r="L11" i="4"/>
  <c r="E11" i="4"/>
  <c r="I11" i="4"/>
  <c r="M11" i="4"/>
  <c r="F11" i="4"/>
  <c r="J11" i="4"/>
  <c r="N11" i="4"/>
  <c r="N7" i="4" s="1"/>
  <c r="J7" i="4" l="1"/>
  <c r="F7" i="4"/>
  <c r="M7" i="4"/>
  <c r="I7" i="4"/>
  <c r="E7" i="4"/>
  <c r="L7" i="4"/>
  <c r="H7" i="4"/>
  <c r="O7" i="4"/>
  <c r="G7" i="4"/>
  <c r="K7" i="4"/>
  <c r="P136" i="11"/>
  <c r="O136" i="11"/>
  <c r="N136" i="11"/>
  <c r="M136" i="11"/>
  <c r="L136" i="11"/>
  <c r="K136" i="11"/>
  <c r="J136" i="11"/>
  <c r="I136" i="11"/>
  <c r="H136" i="11"/>
  <c r="G136" i="11"/>
  <c r="F136" i="11"/>
  <c r="P127" i="11"/>
  <c r="O127" i="11"/>
  <c r="N127" i="11"/>
  <c r="M127" i="11"/>
  <c r="L127" i="11"/>
  <c r="K127" i="11"/>
  <c r="J127" i="11"/>
  <c r="I127" i="11"/>
  <c r="H127" i="11"/>
  <c r="G127" i="11"/>
  <c r="F127" i="11"/>
  <c r="P125" i="11"/>
  <c r="O125" i="11"/>
  <c r="N125" i="11"/>
  <c r="M125" i="11"/>
  <c r="L125" i="11"/>
  <c r="K125" i="11"/>
  <c r="J125" i="11"/>
  <c r="I125" i="11"/>
  <c r="H125" i="11"/>
  <c r="G125" i="11"/>
  <c r="F125" i="11"/>
  <c r="E136" i="11"/>
  <c r="E127" i="11"/>
  <c r="E125" i="11"/>
  <c r="E140" i="11"/>
  <c r="F40" i="11"/>
  <c r="F9" i="11" s="1"/>
  <c r="G40" i="11"/>
  <c r="G9" i="11" s="1"/>
  <c r="H40" i="11"/>
  <c r="H9" i="11" s="1"/>
  <c r="I40" i="11"/>
  <c r="I9" i="11" s="1"/>
  <c r="J40" i="11"/>
  <c r="J9" i="11" s="1"/>
  <c r="K40" i="11"/>
  <c r="K9" i="11" s="1"/>
  <c r="L40" i="11"/>
  <c r="L9" i="11" s="1"/>
  <c r="M40" i="11"/>
  <c r="M9" i="11" s="1"/>
  <c r="N40" i="11"/>
  <c r="N9" i="11" s="1"/>
  <c r="O40" i="11"/>
  <c r="O9" i="11" s="1"/>
  <c r="P40" i="11"/>
  <c r="P9" i="11" s="1"/>
  <c r="E40" i="11"/>
  <c r="E9" i="11" s="1"/>
  <c r="O23" i="6"/>
  <c r="N23" i="6"/>
  <c r="M23" i="6"/>
  <c r="L23" i="6"/>
  <c r="K23" i="6"/>
  <c r="J23" i="6"/>
  <c r="I23" i="6"/>
  <c r="H23" i="6"/>
  <c r="G23" i="6"/>
  <c r="F23" i="6"/>
  <c r="E23" i="6"/>
  <c r="O22" i="6"/>
  <c r="N22" i="6"/>
  <c r="M22" i="6"/>
  <c r="L22" i="6"/>
  <c r="K22" i="6"/>
  <c r="J22" i="6"/>
  <c r="I22" i="6"/>
  <c r="H22" i="6"/>
  <c r="G22" i="6"/>
  <c r="F22" i="6"/>
  <c r="E22" i="6"/>
  <c r="O21" i="6"/>
  <c r="N21" i="6"/>
  <c r="M21" i="6"/>
  <c r="L21" i="6"/>
  <c r="K21" i="6"/>
  <c r="J21" i="6"/>
  <c r="I21" i="6"/>
  <c r="H21" i="6"/>
  <c r="G21" i="6"/>
  <c r="F21" i="6"/>
  <c r="E21" i="6"/>
  <c r="O20" i="6"/>
  <c r="N20" i="6"/>
  <c r="M20" i="6"/>
  <c r="L20" i="6"/>
  <c r="K20" i="6"/>
  <c r="J20" i="6"/>
  <c r="I20" i="6"/>
  <c r="H20" i="6"/>
  <c r="G20" i="6"/>
  <c r="F20" i="6"/>
  <c r="E20" i="6"/>
  <c r="D23" i="6"/>
  <c r="D22" i="6"/>
  <c r="D21" i="6"/>
  <c r="D20" i="6"/>
  <c r="E8" i="11" l="1"/>
  <c r="E30" i="10"/>
  <c r="F30" i="10"/>
  <c r="G30" i="10"/>
  <c r="H30" i="10"/>
  <c r="I30" i="10"/>
  <c r="J30" i="10"/>
  <c r="D30" i="10"/>
  <c r="E21" i="10"/>
  <c r="F21" i="10"/>
  <c r="G21" i="10"/>
  <c r="H21" i="10"/>
  <c r="I21" i="10"/>
  <c r="J21" i="10"/>
  <c r="K21" i="10"/>
  <c r="L21" i="10"/>
  <c r="M21" i="10"/>
  <c r="N21" i="10"/>
  <c r="O21" i="10"/>
  <c r="D21" i="10"/>
  <c r="E9" i="10"/>
  <c r="F9" i="10"/>
  <c r="G9" i="10"/>
  <c r="H9" i="10"/>
  <c r="I9" i="10"/>
  <c r="J9" i="10"/>
  <c r="K9" i="10"/>
  <c r="L9" i="10"/>
  <c r="M9" i="10"/>
  <c r="N9" i="10"/>
  <c r="O9" i="10"/>
  <c r="E10" i="10"/>
  <c r="F10" i="10"/>
  <c r="G10" i="10"/>
  <c r="H10" i="10"/>
  <c r="I10" i="10"/>
  <c r="J10" i="10"/>
  <c r="K10" i="10"/>
  <c r="L10" i="10"/>
  <c r="M10" i="10"/>
  <c r="N10" i="10"/>
  <c r="O10" i="10"/>
  <c r="E11" i="10"/>
  <c r="F11" i="10"/>
  <c r="G11" i="10"/>
  <c r="H11" i="10"/>
  <c r="I11" i="10"/>
  <c r="J11" i="10"/>
  <c r="K11" i="10"/>
  <c r="L11" i="10"/>
  <c r="M11" i="10"/>
  <c r="N11" i="10"/>
  <c r="O11" i="10"/>
  <c r="E12" i="10"/>
  <c r="F12" i="10"/>
  <c r="G12" i="10"/>
  <c r="H12" i="10"/>
  <c r="I12" i="10"/>
  <c r="J12" i="10"/>
  <c r="K12" i="10"/>
  <c r="L12" i="10"/>
  <c r="M12" i="10"/>
  <c r="N12" i="10"/>
  <c r="O12" i="10"/>
  <c r="D12" i="10"/>
  <c r="D11" i="10"/>
  <c r="D10" i="10"/>
  <c r="D9" i="10"/>
  <c r="F9" i="9"/>
  <c r="J9" i="9"/>
  <c r="N9" i="9"/>
  <c r="E9" i="9"/>
  <c r="I9" i="9"/>
  <c r="M9" i="9"/>
  <c r="E18" i="9"/>
  <c r="I18" i="9"/>
  <c r="M18" i="9"/>
  <c r="H18" i="9"/>
  <c r="L18" i="9"/>
  <c r="F8" i="8"/>
  <c r="H8" i="8"/>
  <c r="J8" i="8"/>
  <c r="L8" i="8"/>
  <c r="N8" i="8"/>
  <c r="E8" i="8"/>
  <c r="G8" i="8"/>
  <c r="I8" i="8"/>
  <c r="K8" i="8"/>
  <c r="M8" i="8"/>
  <c r="O8" i="8"/>
  <c r="E11" i="8"/>
  <c r="G11" i="8"/>
  <c r="I11" i="8"/>
  <c r="K11" i="8"/>
  <c r="M11" i="8"/>
  <c r="O11" i="8"/>
  <c r="F11" i="8"/>
  <c r="H11" i="8"/>
  <c r="J11" i="8"/>
  <c r="L11" i="8"/>
  <c r="N11" i="8"/>
  <c r="E17" i="8"/>
  <c r="G17" i="8"/>
  <c r="I17" i="8"/>
  <c r="K17" i="8"/>
  <c r="M17" i="8"/>
  <c r="O17" i="8"/>
  <c r="F17" i="8"/>
  <c r="H17" i="8"/>
  <c r="J17" i="8"/>
  <c r="L17" i="8"/>
  <c r="N17" i="8"/>
  <c r="I8" i="10" l="1"/>
  <c r="M8" i="10"/>
  <c r="M7" i="10" s="1"/>
  <c r="E8" i="10"/>
  <c r="E7" i="10" s="1"/>
  <c r="N8" i="10"/>
  <c r="N7" i="10" s="1"/>
  <c r="J8" i="10"/>
  <c r="J7" i="10" s="1"/>
  <c r="F8" i="10"/>
  <c r="O18" i="9"/>
  <c r="K18" i="9"/>
  <c r="G18" i="9"/>
  <c r="L9" i="9"/>
  <c r="H9" i="9"/>
  <c r="I7" i="10"/>
  <c r="L8" i="10"/>
  <c r="L7" i="10" s="1"/>
  <c r="H8" i="10"/>
  <c r="H7" i="10" s="1"/>
  <c r="N12" i="9"/>
  <c r="I12" i="9"/>
  <c r="I8" i="9" s="1"/>
  <c r="J18" i="9"/>
  <c r="K9" i="9"/>
  <c r="K8" i="9" s="1"/>
  <c r="O8" i="10"/>
  <c r="O7" i="10" s="1"/>
  <c r="G8" i="10"/>
  <c r="G7" i="10" s="1"/>
  <c r="F7" i="10"/>
  <c r="L12" i="9"/>
  <c r="H12" i="9"/>
  <c r="H8" i="9" s="1"/>
  <c r="O12" i="9"/>
  <c r="K12" i="9"/>
  <c r="G12" i="9"/>
  <c r="J12" i="9"/>
  <c r="M12" i="9"/>
  <c r="M8" i="9" s="1"/>
  <c r="E12" i="9"/>
  <c r="E8" i="9" s="1"/>
  <c r="F12" i="9"/>
  <c r="N18" i="9"/>
  <c r="F18" i="9"/>
  <c r="O9" i="9"/>
  <c r="G9" i="9"/>
  <c r="G8" i="9" s="1"/>
  <c r="K8" i="10"/>
  <c r="K7" i="10" s="1"/>
  <c r="O7" i="8"/>
  <c r="M7" i="8"/>
  <c r="K7" i="8"/>
  <c r="I7" i="8"/>
  <c r="G7" i="8"/>
  <c r="E7" i="8"/>
  <c r="N7" i="8"/>
  <c r="L7" i="8"/>
  <c r="J7" i="8"/>
  <c r="H7" i="8"/>
  <c r="F7" i="8"/>
  <c r="F27" i="4"/>
  <c r="H27" i="4"/>
  <c r="J27" i="4"/>
  <c r="L27" i="4"/>
  <c r="N27" i="4"/>
  <c r="E27" i="4"/>
  <c r="G27" i="4"/>
  <c r="I27" i="4"/>
  <c r="K27" i="4"/>
  <c r="M27" i="4"/>
  <c r="O27" i="4"/>
  <c r="E30" i="4"/>
  <c r="G30" i="4"/>
  <c r="I30" i="4"/>
  <c r="K30" i="4"/>
  <c r="M30" i="4"/>
  <c r="O30" i="4"/>
  <c r="F30" i="4"/>
  <c r="H30" i="4"/>
  <c r="J30" i="4"/>
  <c r="L30" i="4"/>
  <c r="N30" i="4"/>
  <c r="F8" i="11"/>
  <c r="H8" i="11"/>
  <c r="J8" i="11"/>
  <c r="L8" i="11"/>
  <c r="N8" i="11"/>
  <c r="P8" i="11"/>
  <c r="G8" i="11"/>
  <c r="I8" i="11"/>
  <c r="K8" i="11"/>
  <c r="M8" i="11"/>
  <c r="O8" i="11"/>
  <c r="F45" i="11"/>
  <c r="H45" i="11"/>
  <c r="J45" i="11"/>
  <c r="L45" i="11"/>
  <c r="N45" i="11"/>
  <c r="P45" i="11"/>
  <c r="G45" i="11"/>
  <c r="I45" i="11"/>
  <c r="K45" i="11"/>
  <c r="M45" i="11"/>
  <c r="O45" i="11"/>
  <c r="F71" i="11"/>
  <c r="F70" i="11" s="1"/>
  <c r="H71" i="11"/>
  <c r="H70" i="11" s="1"/>
  <c r="J71" i="11"/>
  <c r="J70" i="11" s="1"/>
  <c r="L71" i="11"/>
  <c r="L70" i="11" s="1"/>
  <c r="N71" i="11"/>
  <c r="N70" i="11" s="1"/>
  <c r="P71" i="11"/>
  <c r="P70" i="11" s="1"/>
  <c r="G71" i="11"/>
  <c r="G70" i="11" s="1"/>
  <c r="I71" i="11"/>
  <c r="I70" i="11" s="1"/>
  <c r="K71" i="11"/>
  <c r="K70" i="11" s="1"/>
  <c r="M71" i="11"/>
  <c r="M70" i="11" s="1"/>
  <c r="O71" i="11"/>
  <c r="O70" i="11" s="1"/>
  <c r="G80" i="11"/>
  <c r="G79" i="11" s="1"/>
  <c r="I80" i="11"/>
  <c r="I79" i="11" s="1"/>
  <c r="K80" i="11"/>
  <c r="K79" i="11" s="1"/>
  <c r="M80" i="11"/>
  <c r="M79" i="11" s="1"/>
  <c r="O80" i="11"/>
  <c r="O79" i="11" s="1"/>
  <c r="F80" i="11"/>
  <c r="F79" i="11" s="1"/>
  <c r="H80" i="11"/>
  <c r="H79" i="11" s="1"/>
  <c r="J80" i="11"/>
  <c r="J79" i="11" s="1"/>
  <c r="L80" i="11"/>
  <c r="L79" i="11" s="1"/>
  <c r="N80" i="11"/>
  <c r="N79" i="11" s="1"/>
  <c r="P80" i="11"/>
  <c r="P79" i="11" s="1"/>
  <c r="G89" i="11"/>
  <c r="I89" i="11"/>
  <c r="F124" i="11"/>
  <c r="G124" i="11"/>
  <c r="H124" i="11"/>
  <c r="I124" i="11"/>
  <c r="J124" i="11"/>
  <c r="K124" i="11"/>
  <c r="L124" i="11"/>
  <c r="M124" i="11"/>
  <c r="N124" i="11"/>
  <c r="O124" i="11"/>
  <c r="P124" i="11"/>
  <c r="F126" i="11"/>
  <c r="G126" i="11"/>
  <c r="H126" i="11"/>
  <c r="J126" i="11"/>
  <c r="K126" i="11"/>
  <c r="L126" i="11"/>
  <c r="N126" i="11"/>
  <c r="O126" i="11"/>
  <c r="P126" i="11"/>
  <c r="F128" i="11"/>
  <c r="G128" i="11"/>
  <c r="H128" i="11"/>
  <c r="I128" i="11"/>
  <c r="J128" i="11"/>
  <c r="K128" i="11"/>
  <c r="L128" i="11"/>
  <c r="M128" i="11"/>
  <c r="N128" i="11"/>
  <c r="O128" i="11"/>
  <c r="P128" i="11"/>
  <c r="F129" i="11"/>
  <c r="G129" i="11"/>
  <c r="H129" i="11"/>
  <c r="I129" i="11"/>
  <c r="J129" i="11"/>
  <c r="K129" i="11"/>
  <c r="L129" i="11"/>
  <c r="M129" i="11"/>
  <c r="N129" i="11"/>
  <c r="O129" i="11"/>
  <c r="P129" i="11"/>
  <c r="F130" i="11"/>
  <c r="G130" i="11"/>
  <c r="H130" i="11"/>
  <c r="I130" i="11"/>
  <c r="J130" i="11"/>
  <c r="K130" i="11"/>
  <c r="L130" i="11"/>
  <c r="M130" i="11"/>
  <c r="N130" i="11"/>
  <c r="O130" i="11"/>
  <c r="P130" i="11"/>
  <c r="F131" i="11"/>
  <c r="G131" i="11"/>
  <c r="H131" i="11"/>
  <c r="I131" i="11"/>
  <c r="J131" i="11"/>
  <c r="K131" i="11"/>
  <c r="L131" i="11"/>
  <c r="M131" i="11"/>
  <c r="N131" i="11"/>
  <c r="O131" i="11"/>
  <c r="P131" i="11"/>
  <c r="F134" i="11"/>
  <c r="G134" i="11"/>
  <c r="H134" i="11"/>
  <c r="I134" i="11"/>
  <c r="J134" i="11"/>
  <c r="K134" i="11"/>
  <c r="L134" i="11"/>
  <c r="M134" i="11"/>
  <c r="N134" i="11"/>
  <c r="O134" i="11"/>
  <c r="P134" i="11"/>
  <c r="F135" i="11"/>
  <c r="G135" i="11"/>
  <c r="H135" i="11"/>
  <c r="I135" i="11"/>
  <c r="J135" i="11"/>
  <c r="K135" i="11"/>
  <c r="L135" i="11"/>
  <c r="M135" i="11"/>
  <c r="N135" i="11"/>
  <c r="O135" i="11"/>
  <c r="P135" i="11"/>
  <c r="F137" i="11"/>
  <c r="G137" i="11"/>
  <c r="H137" i="11"/>
  <c r="I137" i="11"/>
  <c r="J137" i="11"/>
  <c r="K137" i="11"/>
  <c r="L137" i="11"/>
  <c r="M137" i="11"/>
  <c r="N137" i="11"/>
  <c r="O137" i="11"/>
  <c r="P137" i="11"/>
  <c r="F138" i="11"/>
  <c r="G138" i="11"/>
  <c r="H138" i="11"/>
  <c r="I138" i="11"/>
  <c r="J138" i="11"/>
  <c r="K138" i="11"/>
  <c r="L138" i="11"/>
  <c r="M138" i="11"/>
  <c r="N138" i="11"/>
  <c r="O138" i="11"/>
  <c r="P138" i="11"/>
  <c r="G109" i="11"/>
  <c r="G108" i="11" s="1"/>
  <c r="J109" i="11"/>
  <c r="J108" i="11" s="1"/>
  <c r="L109" i="11"/>
  <c r="L108" i="11" s="1"/>
  <c r="N109" i="11"/>
  <c r="N108" i="11" s="1"/>
  <c r="P109" i="11"/>
  <c r="P108" i="11" s="1"/>
  <c r="I109" i="11"/>
  <c r="I108" i="11" s="1"/>
  <c r="K109" i="11"/>
  <c r="K108" i="11" s="1"/>
  <c r="M109" i="11"/>
  <c r="M108" i="11" s="1"/>
  <c r="O109" i="11"/>
  <c r="O108" i="11" s="1"/>
  <c r="Q125" i="11"/>
  <c r="Q133" i="11"/>
  <c r="G140" i="11"/>
  <c r="G139" i="11" s="1"/>
  <c r="I140" i="11"/>
  <c r="I139" i="11" s="1"/>
  <c r="K140" i="11"/>
  <c r="K139" i="11" s="1"/>
  <c r="M140" i="11"/>
  <c r="M139" i="11" s="1"/>
  <c r="O140" i="11"/>
  <c r="O139" i="11" s="1"/>
  <c r="F140" i="11"/>
  <c r="F139" i="11" s="1"/>
  <c r="H140" i="11"/>
  <c r="H139" i="11" s="1"/>
  <c r="J140" i="11"/>
  <c r="J139" i="11" s="1"/>
  <c r="L140" i="11"/>
  <c r="L139" i="11" s="1"/>
  <c r="N140" i="11"/>
  <c r="N139" i="11" s="1"/>
  <c r="P140" i="11"/>
  <c r="P139" i="11" s="1"/>
  <c r="Q143" i="11"/>
  <c r="Q147" i="11"/>
  <c r="Q116" i="11"/>
  <c r="Q114" i="11"/>
  <c r="Q112" i="11"/>
  <c r="E138" i="11"/>
  <c r="E135" i="11"/>
  <c r="E131" i="11"/>
  <c r="E129" i="11"/>
  <c r="E126" i="11"/>
  <c r="E124" i="11"/>
  <c r="Q91" i="11"/>
  <c r="Q77" i="11"/>
  <c r="Q75" i="11"/>
  <c r="Q73" i="11"/>
  <c r="Q145" i="11"/>
  <c r="Q141" i="11"/>
  <c r="Q127" i="11"/>
  <c r="Q121" i="11"/>
  <c r="Q119" i="11"/>
  <c r="Q117" i="11"/>
  <c r="Q115" i="11"/>
  <c r="Q113" i="11"/>
  <c r="Q111" i="11"/>
  <c r="Q110" i="11"/>
  <c r="Q103" i="11"/>
  <c r="Q95" i="11"/>
  <c r="Q94" i="11"/>
  <c r="Q92" i="11"/>
  <c r="Q87" i="11"/>
  <c r="Q86" i="11"/>
  <c r="Q85" i="11"/>
  <c r="Q84" i="11"/>
  <c r="Q83" i="11"/>
  <c r="Q82" i="11"/>
  <c r="E80" i="11"/>
  <c r="Q78" i="11"/>
  <c r="Q76" i="11"/>
  <c r="Q74" i="11"/>
  <c r="Q72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E45" i="11"/>
  <c r="Q44" i="11"/>
  <c r="Q42" i="11"/>
  <c r="Q41" i="11"/>
  <c r="Q40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N8" i="9" l="1"/>
  <c r="L8" i="9"/>
  <c r="F8" i="9"/>
  <c r="O8" i="9"/>
  <c r="Q124" i="11"/>
  <c r="Q129" i="11"/>
  <c r="Q131" i="11"/>
  <c r="Q9" i="11"/>
  <c r="Q135" i="11"/>
  <c r="J8" i="9"/>
  <c r="Q106" i="11"/>
  <c r="E137" i="11"/>
  <c r="Q137" i="11" s="1"/>
  <c r="J123" i="11"/>
  <c r="J122" i="11" s="1"/>
  <c r="Q105" i="11"/>
  <c r="K123" i="11"/>
  <c r="K122" i="11" s="1"/>
  <c r="Q107" i="11"/>
  <c r="Q100" i="11"/>
  <c r="E128" i="11"/>
  <c r="Q128" i="11" s="1"/>
  <c r="Q104" i="11"/>
  <c r="E134" i="11"/>
  <c r="Q134" i="11" s="1"/>
  <c r="P123" i="11"/>
  <c r="P122" i="11" s="1"/>
  <c r="L123" i="11"/>
  <c r="L122" i="11" s="1"/>
  <c r="Q101" i="11"/>
  <c r="G97" i="11"/>
  <c r="G96" i="11" s="1"/>
  <c r="F123" i="11"/>
  <c r="Q98" i="11"/>
  <c r="G123" i="11"/>
  <c r="G122" i="11" s="1"/>
  <c r="O97" i="11"/>
  <c r="O96" i="11" s="1"/>
  <c r="Q102" i="11"/>
  <c r="E130" i="11"/>
  <c r="Q130" i="11" s="1"/>
  <c r="N123" i="11"/>
  <c r="N122" i="11" s="1"/>
  <c r="O123" i="11"/>
  <c r="O122" i="11" s="1"/>
  <c r="Q99" i="11"/>
  <c r="M97" i="11"/>
  <c r="M96" i="11" s="1"/>
  <c r="M126" i="11"/>
  <c r="M123" i="11" s="1"/>
  <c r="M122" i="11" s="1"/>
  <c r="I97" i="11"/>
  <c r="I96" i="11" s="1"/>
  <c r="I126" i="11"/>
  <c r="H123" i="11"/>
  <c r="H122" i="11" s="1"/>
  <c r="K97" i="11"/>
  <c r="K96" i="11" s="1"/>
  <c r="N49" i="4"/>
  <c r="J49" i="4"/>
  <c r="F49" i="4"/>
  <c r="M49" i="4"/>
  <c r="I49" i="4"/>
  <c r="E49" i="4"/>
  <c r="L49" i="4"/>
  <c r="H49" i="4"/>
  <c r="O49" i="4"/>
  <c r="K49" i="4"/>
  <c r="G49" i="4"/>
  <c r="L46" i="4"/>
  <c r="H46" i="4"/>
  <c r="N46" i="4"/>
  <c r="J46" i="4"/>
  <c r="F46" i="4"/>
  <c r="M26" i="4"/>
  <c r="I26" i="4"/>
  <c r="E26" i="4"/>
  <c r="O26" i="4"/>
  <c r="K26" i="4"/>
  <c r="G26" i="4"/>
  <c r="O46" i="4"/>
  <c r="K46" i="4"/>
  <c r="G46" i="4"/>
  <c r="M46" i="4"/>
  <c r="I46" i="4"/>
  <c r="E46" i="4"/>
  <c r="N26" i="4"/>
  <c r="L26" i="4"/>
  <c r="J26" i="4"/>
  <c r="H26" i="4"/>
  <c r="F26" i="4"/>
  <c r="H109" i="11"/>
  <c r="H108" i="11" s="1"/>
  <c r="F109" i="11"/>
  <c r="F108" i="11" s="1"/>
  <c r="O89" i="11"/>
  <c r="O88" i="11" s="1"/>
  <c r="M89" i="11"/>
  <c r="M88" i="11" s="1"/>
  <c r="K89" i="11"/>
  <c r="K88" i="11" s="1"/>
  <c r="I88" i="11"/>
  <c r="G88" i="11"/>
  <c r="P89" i="11"/>
  <c r="P88" i="11" s="1"/>
  <c r="N89" i="11"/>
  <c r="N88" i="11" s="1"/>
  <c r="L89" i="11"/>
  <c r="L88" i="11" s="1"/>
  <c r="J89" i="11"/>
  <c r="J88" i="11" s="1"/>
  <c r="H89" i="11"/>
  <c r="H88" i="11" s="1"/>
  <c r="F89" i="11"/>
  <c r="F88" i="11" s="1"/>
  <c r="Q118" i="11"/>
  <c r="Q120" i="11"/>
  <c r="Q132" i="11"/>
  <c r="Q136" i="11"/>
  <c r="Q138" i="11"/>
  <c r="Q142" i="11"/>
  <c r="Q144" i="11"/>
  <c r="Q146" i="11"/>
  <c r="Q148" i="11"/>
  <c r="P97" i="11"/>
  <c r="P96" i="11" s="1"/>
  <c r="P69" i="11" s="1"/>
  <c r="P7" i="11" s="1"/>
  <c r="N97" i="11"/>
  <c r="N96" i="11" s="1"/>
  <c r="L97" i="11"/>
  <c r="L96" i="11" s="1"/>
  <c r="J97" i="11"/>
  <c r="J96" i="11" s="1"/>
  <c r="H97" i="11"/>
  <c r="H96" i="11" s="1"/>
  <c r="F97" i="11"/>
  <c r="F96" i="11" s="1"/>
  <c r="E71" i="11"/>
  <c r="E70" i="11" s="1"/>
  <c r="Q70" i="11" s="1"/>
  <c r="Q8" i="11"/>
  <c r="Q39" i="11"/>
  <c r="Q43" i="11"/>
  <c r="Q45" i="11"/>
  <c r="Q80" i="11"/>
  <c r="E79" i="11"/>
  <c r="Q79" i="11" s="1"/>
  <c r="Q46" i="11"/>
  <c r="Q81" i="11"/>
  <c r="Q140" i="11"/>
  <c r="E89" i="11"/>
  <c r="Q90" i="11"/>
  <c r="Q93" i="11"/>
  <c r="E97" i="11"/>
  <c r="E109" i="11"/>
  <c r="E139" i="11"/>
  <c r="Q139" i="11" s="1"/>
  <c r="E123" i="11" l="1"/>
  <c r="E122" i="11" s="1"/>
  <c r="F122" i="11"/>
  <c r="H69" i="11"/>
  <c r="H7" i="11" s="1"/>
  <c r="L69" i="11"/>
  <c r="L7" i="11" s="1"/>
  <c r="Q71" i="11"/>
  <c r="I69" i="11"/>
  <c r="I7" i="11" s="1"/>
  <c r="M69" i="11"/>
  <c r="M7" i="11" s="1"/>
  <c r="K69" i="11"/>
  <c r="K7" i="11" s="1"/>
  <c r="Q126" i="11"/>
  <c r="G69" i="11"/>
  <c r="G7" i="11" s="1"/>
  <c r="O69" i="11"/>
  <c r="O7" i="11" s="1"/>
  <c r="I123" i="11"/>
  <c r="I122" i="11" s="1"/>
  <c r="J45" i="4"/>
  <c r="J63" i="4" s="1"/>
  <c r="L45" i="4"/>
  <c r="L63" i="4" s="1"/>
  <c r="G45" i="4"/>
  <c r="G63" i="4" s="1"/>
  <c r="F45" i="4"/>
  <c r="F63" i="4" s="1"/>
  <c r="N45" i="4"/>
  <c r="N63" i="4" s="1"/>
  <c r="K45" i="4"/>
  <c r="K63" i="4" s="1"/>
  <c r="M45" i="4"/>
  <c r="M63" i="4" s="1"/>
  <c r="E45" i="4"/>
  <c r="E63" i="4" s="1"/>
  <c r="I45" i="4"/>
  <c r="I63" i="4" s="1"/>
  <c r="H45" i="4"/>
  <c r="H63" i="4" s="1"/>
  <c r="O45" i="4"/>
  <c r="O63" i="4" s="1"/>
  <c r="N69" i="11"/>
  <c r="N7" i="11" s="1"/>
  <c r="J69" i="11"/>
  <c r="J7" i="11" s="1"/>
  <c r="F69" i="11"/>
  <c r="F7" i="11" s="1"/>
  <c r="E108" i="11"/>
  <c r="Q108" i="11" s="1"/>
  <c r="Q109" i="11"/>
  <c r="E96" i="11"/>
  <c r="Q96" i="11" s="1"/>
  <c r="Q97" i="11"/>
  <c r="Q89" i="11"/>
  <c r="E88" i="11"/>
  <c r="Q88" i="11" s="1"/>
  <c r="Q123" i="11" l="1"/>
  <c r="Q122" i="11"/>
  <c r="L19" i="5"/>
  <c r="L20" i="5"/>
  <c r="L21" i="5"/>
  <c r="I19" i="5"/>
  <c r="I20" i="5"/>
  <c r="I21" i="5"/>
  <c r="N19" i="5"/>
  <c r="N20" i="5"/>
  <c r="N21" i="5"/>
  <c r="K19" i="5"/>
  <c r="K20" i="5"/>
  <c r="K21" i="5"/>
  <c r="H19" i="5"/>
  <c r="H20" i="5"/>
  <c r="H21" i="5"/>
  <c r="E19" i="5"/>
  <c r="E20" i="5"/>
  <c r="E21" i="5"/>
  <c r="M19" i="5"/>
  <c r="M20" i="5"/>
  <c r="M21" i="5"/>
  <c r="J19" i="5"/>
  <c r="J20" i="5"/>
  <c r="J21" i="5"/>
  <c r="G19" i="5"/>
  <c r="G20" i="5"/>
  <c r="G21" i="5"/>
  <c r="O19" i="5"/>
  <c r="O20" i="5"/>
  <c r="O21" i="5"/>
  <c r="F19" i="5"/>
  <c r="F20" i="5"/>
  <c r="F21" i="5"/>
  <c r="E69" i="11"/>
  <c r="Q69" i="11" l="1"/>
  <c r="E7" i="11"/>
  <c r="Q7" i="11" s="1"/>
  <c r="D19" i="5" l="1"/>
  <c r="D21" i="5"/>
  <c r="D20" i="5"/>
  <c r="P8" i="6"/>
  <c r="P9" i="6"/>
  <c r="P10" i="6"/>
  <c r="P9" i="5"/>
  <c r="P10" i="5"/>
  <c r="P8" i="5"/>
  <c r="P7" i="6" l="1"/>
  <c r="P20" i="6" s="1"/>
  <c r="P7" i="5"/>
  <c r="P23" i="6" l="1"/>
  <c r="P21" i="6"/>
  <c r="P22" i="6"/>
  <c r="P20" i="5"/>
  <c r="P21" i="5"/>
  <c r="P19" i="5"/>
  <c r="D11" i="4"/>
  <c r="D27" i="4"/>
  <c r="D30" i="4"/>
  <c r="D49" i="4" l="1"/>
  <c r="D26" i="4"/>
  <c r="D8" i="4"/>
  <c r="D7" i="4" s="1"/>
  <c r="P7" i="4" s="1"/>
  <c r="D46" i="4" l="1"/>
  <c r="D17" i="8"/>
  <c r="D11" i="8"/>
  <c r="D8" i="8"/>
  <c r="D18" i="9"/>
  <c r="D12" i="9"/>
  <c r="D9" i="9"/>
  <c r="D8" i="9" l="1"/>
  <c r="D7" i="8"/>
  <c r="D8" i="10"/>
  <c r="D7" i="10" l="1"/>
  <c r="P12" i="10" l="1"/>
  <c r="P11" i="9" l="1"/>
  <c r="P14" i="9"/>
  <c r="P16" i="9"/>
  <c r="P19" i="9"/>
  <c r="P10" i="4"/>
  <c r="P13" i="4"/>
  <c r="P15" i="4"/>
  <c r="P17" i="4"/>
  <c r="P29" i="4"/>
  <c r="P32" i="4"/>
  <c r="P34" i="4"/>
  <c r="P36" i="4"/>
  <c r="P10" i="8"/>
  <c r="P13" i="8"/>
  <c r="P15" i="8"/>
  <c r="P15" i="9"/>
  <c r="P17" i="9"/>
  <c r="P20" i="9"/>
  <c r="P14" i="4"/>
  <c r="P16" i="4"/>
  <c r="P33" i="4"/>
  <c r="P35" i="4"/>
  <c r="P12" i="8"/>
  <c r="P14" i="8"/>
  <c r="P16" i="8"/>
  <c r="P19" i="8"/>
  <c r="P10" i="10"/>
  <c r="P11" i="8" l="1"/>
  <c r="P11" i="10"/>
  <c r="P9" i="10"/>
  <c r="P18" i="8"/>
  <c r="P8" i="8"/>
  <c r="P9" i="8"/>
  <c r="P30" i="4"/>
  <c r="P31" i="4"/>
  <c r="P28" i="4"/>
  <c r="P11" i="4"/>
  <c r="P12" i="4"/>
  <c r="P9" i="4"/>
  <c r="P12" i="9"/>
  <c r="P13" i="9"/>
  <c r="P9" i="9"/>
  <c r="P10" i="9"/>
  <c r="P8" i="9" l="1"/>
  <c r="P18" i="9"/>
  <c r="P7" i="8"/>
  <c r="P17" i="8"/>
  <c r="P7" i="10"/>
  <c r="P8" i="10"/>
  <c r="P8" i="4"/>
  <c r="P26" i="4"/>
  <c r="P27" i="4"/>
  <c r="P54" i="4" l="1"/>
  <c r="P51" i="4"/>
  <c r="P48" i="4"/>
  <c r="P52" i="4"/>
  <c r="P53" i="4"/>
  <c r="P21" i="10" l="1"/>
  <c r="P55" i="4"/>
  <c r="P47" i="4" l="1"/>
  <c r="P49" i="4"/>
  <c r="P50" i="4"/>
  <c r="P46" i="4" l="1"/>
  <c r="D45" i="4" l="1"/>
  <c r="P45" i="4" l="1"/>
  <c r="P63" i="4" s="1"/>
  <c r="D63" i="4"/>
</calcChain>
</file>

<file path=xl/sharedStrings.xml><?xml version="1.0" encoding="utf-8"?>
<sst xmlns="http://schemas.openxmlformats.org/spreadsheetml/2006/main" count="454" uniqueCount="127">
  <si>
    <t>Licenciamento de autoveículos novos nacionais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</si>
  <si>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</si>
  <si>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</si>
  <si>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</si>
  <si>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</si>
  <si>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</si>
  <si>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</si>
  <si>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</si>
  <si>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</si>
  <si>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</si>
  <si>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</si>
  <si>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</si>
  <si>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</si>
  <si>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Licenciamento de autoveículos novos importados</t>
  </si>
  <si>
    <t>Licenciamento total de autoveículos novos</t>
  </si>
  <si>
    <t>Participação dos autoveículos importados no licenciamento</t>
  </si>
  <si>
    <t>Licenciamento total de automóveis por motorização</t>
  </si>
  <si>
    <t>1000 cc</t>
  </si>
  <si>
    <t>Licenciamento total de automóveis e comerciais leves por combustível</t>
  </si>
  <si>
    <t>Flex Fuel</t>
  </si>
  <si>
    <t>Diesel</t>
  </si>
  <si>
    <t>Exportações de autoveículos</t>
  </si>
  <si>
    <t>Produção de autoveículos</t>
  </si>
  <si>
    <t>Índice</t>
  </si>
  <si>
    <t>II. Licenciamento por Motorização</t>
  </si>
  <si>
    <t>III. Licenciamento por Combustível</t>
  </si>
  <si>
    <t>IV. Licenciamento por Empresa</t>
  </si>
  <si>
    <t>V. Exportação</t>
  </si>
  <si>
    <t>VI. Produção</t>
  </si>
  <si>
    <t>I. Licenciamento de autoveículos novos (nacionais, importados, total)</t>
  </si>
  <si>
    <t>MERCEDES-BENZ</t>
  </si>
  <si>
    <t>AGRALE</t>
  </si>
  <si>
    <t xml:space="preserve">FORD </t>
  </si>
  <si>
    <t>IVECO</t>
  </si>
  <si>
    <t>INTERNATIONAL</t>
  </si>
  <si>
    <t>SCANIA</t>
  </si>
  <si>
    <t>VOLVO</t>
  </si>
  <si>
    <t>DAF</t>
  </si>
  <si>
    <t>MAN (VOLKSWAGEN CAMINHÕES)</t>
  </si>
  <si>
    <t>Unidades</t>
  </si>
  <si>
    <t>Total Ano</t>
  </si>
  <si>
    <t>Total</t>
  </si>
  <si>
    <t>Veículos leves</t>
  </si>
  <si>
    <t>Automóveis</t>
  </si>
  <si>
    <t>Comerciais leves</t>
  </si>
  <si>
    <t>Caminhões</t>
  </si>
  <si>
    <t>Semileves</t>
  </si>
  <si>
    <t>Leves</t>
  </si>
  <si>
    <t>Médios</t>
  </si>
  <si>
    <t>Semipesados</t>
  </si>
  <si>
    <t>Pesados</t>
  </si>
  <si>
    <t>Ônibus</t>
  </si>
  <si>
    <r>
      <t>Fonte</t>
    </r>
    <r>
      <rPr>
        <sz val="11"/>
        <color theme="1"/>
        <rFont val="Calibri"/>
        <family val="2"/>
        <scheme val="minor"/>
      </rPr>
      <t>: Renavam</t>
    </r>
  </si>
  <si>
    <t xml:space="preserve">Porcentagem </t>
  </si>
  <si>
    <t>+ 1000 cc a 2000 cc</t>
  </si>
  <si>
    <t xml:space="preserve">+ de 2000 cc </t>
  </si>
  <si>
    <t>Participação %</t>
  </si>
  <si>
    <t>Porcentagem</t>
  </si>
  <si>
    <t xml:space="preserve">+ 1000 cc a 2000 cc </t>
  </si>
  <si>
    <t>+ de 2000 cc</t>
  </si>
  <si>
    <t>Gasolina</t>
  </si>
  <si>
    <t>Elétrico</t>
  </si>
  <si>
    <r>
      <t>Fonte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Renavam</t>
    </r>
  </si>
  <si>
    <t>Porcenrtagem</t>
  </si>
  <si>
    <t>Licenciamento total de autoveículos leves por empresa</t>
  </si>
  <si>
    <t>Empresas associadas à Anfavea</t>
  </si>
  <si>
    <t>Outras empresas</t>
  </si>
  <si>
    <t xml:space="preserve">Empresas associadas à Anfavea </t>
  </si>
  <si>
    <t>Caminhões - Total por empresa</t>
  </si>
  <si>
    <t>Ônibus (chassi)</t>
  </si>
  <si>
    <t xml:space="preserve">Leves </t>
  </si>
  <si>
    <t>Rodoviário</t>
  </si>
  <si>
    <t>Urbano</t>
  </si>
  <si>
    <t>Exportações de autoveículos desmontados (CKDs)</t>
  </si>
  <si>
    <t>Exportações em valor do setor de autoveículos</t>
  </si>
  <si>
    <t>US$ 1.000</t>
  </si>
  <si>
    <t>Emprego no setor de autoveículos</t>
  </si>
  <si>
    <t>Pessoas</t>
  </si>
  <si>
    <t>VII. Outras informações</t>
  </si>
  <si>
    <t>BMW</t>
  </si>
  <si>
    <t xml:space="preserve">     BMW</t>
  </si>
  <si>
    <t>FCA</t>
  </si>
  <si>
    <t>Audi</t>
  </si>
  <si>
    <t xml:space="preserve">     Mini</t>
  </si>
  <si>
    <t>Caoa - Hyundai</t>
  </si>
  <si>
    <t xml:space="preserve">     Hyundai   </t>
  </si>
  <si>
    <t xml:space="preserve">     Subaru</t>
  </si>
  <si>
    <t xml:space="preserve">     Chrysler</t>
  </si>
  <si>
    <t xml:space="preserve">     Dodge</t>
  </si>
  <si>
    <t xml:space="preserve">     Fiat     </t>
  </si>
  <si>
    <t xml:space="preserve">     Jeep</t>
  </si>
  <si>
    <t>Ford</t>
  </si>
  <si>
    <t>General Motors</t>
  </si>
  <si>
    <t>Honda Automóveis</t>
  </si>
  <si>
    <t>HPE</t>
  </si>
  <si>
    <t xml:space="preserve">     Mitsubishi</t>
  </si>
  <si>
    <t xml:space="preserve">     Suzuki</t>
  </si>
  <si>
    <t>Hyundai Motor</t>
  </si>
  <si>
    <t>Jaguar Land Rover</t>
  </si>
  <si>
    <t xml:space="preserve">     Jaguar</t>
  </si>
  <si>
    <t xml:space="preserve">      Land Rover</t>
  </si>
  <si>
    <t>Mercedes-Benz</t>
  </si>
  <si>
    <t xml:space="preserve">      Mercedes-Benz</t>
  </si>
  <si>
    <t xml:space="preserve">      Smart</t>
  </si>
  <si>
    <t>Nissan</t>
  </si>
  <si>
    <t>Peugeot Citroën</t>
  </si>
  <si>
    <t xml:space="preserve">     Peugeot</t>
  </si>
  <si>
    <t xml:space="preserve">     Citroën</t>
  </si>
  <si>
    <t>Renault</t>
  </si>
  <si>
    <t>Toyota</t>
  </si>
  <si>
    <t xml:space="preserve">     Toyota</t>
  </si>
  <si>
    <t xml:space="preserve">     Lexus</t>
  </si>
  <si>
    <t>Volkswagen</t>
  </si>
  <si>
    <t>Agrale</t>
  </si>
  <si>
    <t>Caoa</t>
  </si>
  <si>
    <t>HPE (Mitsubishi)</t>
  </si>
  <si>
    <t>Iveco</t>
  </si>
  <si>
    <t>Jaguar Land Rover ( Land Rover)</t>
  </si>
  <si>
    <t>FCA (Dodge)</t>
  </si>
  <si>
    <t>MAN (Volkswagen Caminhões e Ônibus)</t>
  </si>
  <si>
    <t>International</t>
  </si>
  <si>
    <t>MAN</t>
  </si>
  <si>
    <t xml:space="preserve">      MAN</t>
  </si>
  <si>
    <t xml:space="preserve">     Volkswagen Caminhões e Ônibus</t>
  </si>
  <si>
    <t>Scania</t>
  </si>
  <si>
    <t>Shacman</t>
  </si>
  <si>
    <t>Volvo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</si>
</sst>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_-;\-* #,##0.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41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0" fillId="0" borderId="14" xfId="0" quotePrefix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0" xfId="0" applyBorder="1" applyAlignment="1">
      <alignment vertical="center"/>
    </xf>
    <xf numFmtId="41" fontId="0" fillId="0" borderId="18" xfId="0" applyNumberFormat="1" applyBorder="1" applyAlignment="1">
      <alignment vertical="center"/>
    </xf>
    <xf numFmtId="41" fontId="0" fillId="0" borderId="13" xfId="0" applyNumberFormat="1" applyFont="1" applyBorder="1" applyAlignment="1">
      <alignment vertical="center"/>
    </xf>
    <xf numFmtId="41" fontId="0" fillId="0" borderId="0" xfId="0" applyNumberFormat="1" applyFont="1" applyAlignment="1">
      <alignment vertical="center"/>
    </xf>
    <xf numFmtId="41" fontId="0" fillId="0" borderId="5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1" fontId="0" fillId="0" borderId="5" xfId="0" applyNumberFormat="1" applyBorder="1" applyAlignment="1">
      <alignment vertical="center"/>
    </xf>
    <xf numFmtId="41" fontId="0" fillId="0" borderId="6" xfId="0" applyNumberFormat="1" applyBorder="1" applyAlignment="1">
      <alignment vertical="center"/>
    </xf>
    <xf numFmtId="41" fontId="0" fillId="0" borderId="6" xfId="0" applyNumberFormat="1" applyFont="1" applyBorder="1" applyAlignment="1">
      <alignment vertical="center"/>
    </xf>
    <xf numFmtId="41" fontId="0" fillId="0" borderId="18" xfId="0" applyNumberFormat="1" applyFont="1" applyBorder="1" applyAlignment="1">
      <alignment vertical="center"/>
    </xf>
    <xf numFmtId="41" fontId="0" fillId="0" borderId="21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3" xfId="0" applyNumberFormat="1" applyFont="1" applyFill="1" applyBorder="1" applyAlignment="1">
      <alignment vertical="center"/>
    </xf>
    <xf numFmtId="0" fontId="0" fillId="0" borderId="15" xfId="0" quotePrefix="1" applyBorder="1" applyAlignment="1">
      <alignment horizontal="left" vertical="center"/>
    </xf>
    <xf numFmtId="0" fontId="0" fillId="0" borderId="12" xfId="0" quotePrefix="1" applyBorder="1" applyAlignment="1">
      <alignment horizontal="left" vertical="center"/>
    </xf>
    <xf numFmtId="0" fontId="0" fillId="0" borderId="0" xfId="0" applyBorder="1"/>
    <xf numFmtId="41" fontId="1" fillId="0" borderId="13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Continuous" vertical="center"/>
    </xf>
    <xf numFmtId="0" fontId="0" fillId="0" borderId="3" xfId="0" applyFill="1" applyBorder="1" applyAlignment="1">
      <alignment horizontal="centerContinuous" vertical="center"/>
    </xf>
    <xf numFmtId="0" fontId="0" fillId="0" borderId="4" xfId="0" applyFill="1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164" fontId="0" fillId="0" borderId="1" xfId="0" applyNumberForma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164" fontId="0" fillId="0" borderId="24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41" fontId="1" fillId="2" borderId="26" xfId="0" applyNumberFormat="1" applyFont="1" applyFill="1" applyBorder="1" applyAlignment="1">
      <alignment horizontal="center" vertical="center"/>
    </xf>
    <xf numFmtId="41" fontId="1" fillId="2" borderId="26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41" fontId="1" fillId="0" borderId="14" xfId="0" applyNumberFormat="1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41" fontId="0" fillId="0" borderId="14" xfId="0" applyNumberFormat="1" applyFont="1" applyBorder="1" applyAlignment="1">
      <alignment vertical="center"/>
    </xf>
    <xf numFmtId="41" fontId="0" fillId="0" borderId="17" xfId="0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28" xfId="0" applyFont="1" applyBorder="1" applyAlignment="1">
      <alignment vertical="center"/>
    </xf>
    <xf numFmtId="41" fontId="0" fillId="0" borderId="19" xfId="0" applyNumberFormat="1" applyFont="1" applyBorder="1" applyAlignment="1">
      <alignment vertical="center"/>
    </xf>
    <xf numFmtId="41" fontId="0" fillId="0" borderId="27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2" borderId="28" xfId="0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28" xfId="0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41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29" xfId="0" applyFont="1" applyFill="1" applyBorder="1" applyAlignment="1">
      <alignment vertical="center"/>
    </xf>
    <xf numFmtId="41" fontId="1" fillId="2" borderId="24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41" fontId="1" fillId="0" borderId="24" xfId="0" applyNumberFormat="1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2" borderId="8" xfId="0" applyFill="1" applyBorder="1" applyAlignment="1">
      <alignment vertical="center"/>
    </xf>
    <xf numFmtId="41" fontId="1" fillId="2" borderId="26" xfId="0" applyNumberFormat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41" fontId="1" fillId="0" borderId="18" xfId="0" applyNumberFormat="1" applyFont="1" applyFill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2" borderId="29" xfId="0" applyFill="1" applyBorder="1" applyAlignment="1">
      <alignment vertical="center"/>
    </xf>
    <xf numFmtId="41" fontId="0" fillId="0" borderId="26" xfId="0" applyNumberFormat="1" applyBorder="1" applyAlignment="1">
      <alignment vertical="center"/>
    </xf>
    <xf numFmtId="41" fontId="1" fillId="0" borderId="21" xfId="0" applyNumberFormat="1" applyFont="1" applyFill="1" applyBorder="1" applyAlignment="1">
      <alignment vertical="center"/>
    </xf>
    <xf numFmtId="41" fontId="0" fillId="0" borderId="24" xfId="0" applyNumberFormat="1" applyBorder="1" applyAlignment="1">
      <alignment vertical="center"/>
    </xf>
    <xf numFmtId="41" fontId="0" fillId="0" borderId="21" xfId="0" applyNumberForma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t/DESEMP16/DES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Z"/>
      <sheetName val="A"/>
      <sheetName val="XX"/>
      <sheetName val="Plan1"/>
    </sheetNames>
    <sheetDataSet>
      <sheetData sheetId="0">
        <row r="155">
          <cell r="B155"/>
          <cell r="C155">
            <v>96</v>
          </cell>
          <cell r="D155"/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96</v>
          </cell>
          <cell r="L155">
            <v>48</v>
          </cell>
          <cell r="M155">
            <v>0</v>
          </cell>
        </row>
        <row r="156">
          <cell r="B156">
            <v>864</v>
          </cell>
          <cell r="C156">
            <v>1536</v>
          </cell>
          <cell r="D156">
            <v>1824</v>
          </cell>
          <cell r="E156">
            <v>1104</v>
          </cell>
          <cell r="F156">
            <v>1920</v>
          </cell>
          <cell r="G156">
            <v>1440</v>
          </cell>
          <cell r="H156">
            <v>1248</v>
          </cell>
          <cell r="I156">
            <v>1536</v>
          </cell>
          <cell r="J156">
            <v>1536</v>
          </cell>
          <cell r="K156">
            <v>1776</v>
          </cell>
          <cell r="L156">
            <v>960</v>
          </cell>
          <cell r="M156">
            <v>1104</v>
          </cell>
        </row>
        <row r="162">
          <cell r="B162">
            <v>240</v>
          </cell>
          <cell r="C162">
            <v>240</v>
          </cell>
          <cell r="D162">
            <v>363</v>
          </cell>
          <cell r="E162">
            <v>384</v>
          </cell>
          <cell r="F162">
            <v>407</v>
          </cell>
          <cell r="G162">
            <v>341</v>
          </cell>
          <cell r="H162">
            <v>248</v>
          </cell>
          <cell r="I162">
            <v>301</v>
          </cell>
          <cell r="J162">
            <v>238</v>
          </cell>
          <cell r="K162">
            <v>245</v>
          </cell>
          <cell r="L162">
            <v>326</v>
          </cell>
          <cell r="M162">
            <v>185</v>
          </cell>
        </row>
        <row r="165">
          <cell r="B165">
            <v>279</v>
          </cell>
          <cell r="C165">
            <v>413</v>
          </cell>
          <cell r="D165">
            <v>446</v>
          </cell>
          <cell r="E165">
            <v>453</v>
          </cell>
          <cell r="F165">
            <v>450</v>
          </cell>
          <cell r="G165">
            <v>498</v>
          </cell>
          <cell r="H165">
            <v>285</v>
          </cell>
          <cell r="I165">
            <v>521</v>
          </cell>
          <cell r="J165">
            <v>174</v>
          </cell>
          <cell r="K165">
            <v>250</v>
          </cell>
          <cell r="L165">
            <v>206</v>
          </cell>
          <cell r="M165">
            <v>100</v>
          </cell>
        </row>
        <row r="247">
          <cell r="B247">
            <v>497716.3475364031</v>
          </cell>
          <cell r="C247">
            <v>691127.6133400884</v>
          </cell>
          <cell r="D247">
            <v>761428.70113122952</v>
          </cell>
          <cell r="E247">
            <v>690917.15459482127</v>
          </cell>
          <cell r="F247">
            <v>1124650.3218386974</v>
          </cell>
          <cell r="G247">
            <v>866577.34117164323</v>
          </cell>
          <cell r="H247">
            <v>633007.53984655149</v>
          </cell>
          <cell r="I247">
            <v>679609.84223046189</v>
          </cell>
          <cell r="J247">
            <v>684826.68206155288</v>
          </cell>
          <cell r="K247">
            <v>734870.51689643331</v>
          </cell>
          <cell r="L247">
            <v>719279.446335783</v>
          </cell>
          <cell r="M247">
            <v>712301.28888140945</v>
          </cell>
        </row>
        <row r="253">
          <cell r="B253">
            <v>125778</v>
          </cell>
          <cell r="C253">
            <v>124061</v>
          </cell>
          <cell r="D253">
            <v>122985</v>
          </cell>
          <cell r="E253">
            <v>122204</v>
          </cell>
          <cell r="F253">
            <v>121079</v>
          </cell>
          <cell r="G253">
            <v>120136</v>
          </cell>
          <cell r="H253">
            <v>119191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6" tint="0.59999389629810485"/>
    <pageSetUpPr fitToPage="1"/>
  </sheetPr>
  <dimension ref="A2:C16"/>
  <sheetViews>
    <sheetView workbookViewId="0">
      <selection activeCell="K19" sqref="K19"/>
    </sheetView>
  </sheetViews>
  <sheetFormatPr defaultRowHeight="15" x14ac:dyDescent="0.25"/>
  <cols>
    <col min="2" max="2" width="9.5703125" style="1" customWidth="1"/>
  </cols>
  <sheetData>
    <row r="2" spans="1:3" ht="18.75" x14ac:dyDescent="0.3">
      <c r="B2" s="17"/>
      <c r="C2" s="18"/>
    </row>
    <row r="3" spans="1:3" s="102" customFormat="1" ht="21" x14ac:dyDescent="0.35">
      <c r="B3" s="103" t="s">
        <v>23</v>
      </c>
    </row>
    <row r="4" spans="1:3" s="102" customFormat="1" ht="21" x14ac:dyDescent="0.35">
      <c r="B4" s="103"/>
    </row>
    <row r="5" spans="1:3" s="102" customFormat="1" ht="21" customHeight="1" x14ac:dyDescent="0.35">
      <c r="A5" s="104"/>
      <c r="B5" s="105"/>
      <c r="C5" s="104"/>
    </row>
    <row r="6" spans="1:3" s="102" customFormat="1" ht="24.95" customHeight="1" x14ac:dyDescent="0.35">
      <c r="B6" s="106" t="s">
        <v>29</v>
      </c>
    </row>
    <row r="7" spans="1:3" s="102" customFormat="1" ht="24.95" customHeight="1" x14ac:dyDescent="0.35">
      <c r="B7" s="106" t="s">
        <v>24</v>
      </c>
    </row>
    <row r="8" spans="1:3" s="102" customFormat="1" ht="24.95" customHeight="1" x14ac:dyDescent="0.35">
      <c r="B8" s="106" t="s">
        <v>25</v>
      </c>
    </row>
    <row r="9" spans="1:3" s="102" customFormat="1" ht="24.95" customHeight="1" x14ac:dyDescent="0.35">
      <c r="B9" s="106" t="s">
        <v>26</v>
      </c>
    </row>
    <row r="10" spans="1:3" s="102" customFormat="1" ht="24.95" customHeight="1" x14ac:dyDescent="0.35">
      <c r="B10" s="106" t="s">
        <v>27</v>
      </c>
    </row>
    <row r="11" spans="1:3" s="102" customFormat="1" ht="24.95" customHeight="1" x14ac:dyDescent="0.35">
      <c r="B11" s="106" t="s">
        <v>28</v>
      </c>
    </row>
    <row r="12" spans="1:3" ht="18.75" customHeight="1" x14ac:dyDescent="0.25">
      <c r="B12" s="106" t="s">
        <v>78</v>
      </c>
    </row>
    <row r="13" spans="1:3" ht="18.75" customHeight="1" x14ac:dyDescent="0.25">
      <c r="B13" s="3"/>
    </row>
    <row r="14" spans="1:3" ht="18.75" customHeight="1" x14ac:dyDescent="0.25">
      <c r="B14" s="3"/>
    </row>
    <row r="15" spans="1:3" ht="18.75" customHeight="1" x14ac:dyDescent="0.25">
      <c r="B15" s="3"/>
    </row>
    <row r="16" spans="1:3" ht="18.75" customHeight="1" x14ac:dyDescent="0.25">
      <c r="B16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B2:Q65"/>
  <sheetViews>
    <sheetView topLeftCell="A37" workbookViewId="0">
      <selection activeCell="P54" sqref="P54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2.28515625" style="1" customWidth="1"/>
    <col min="17" max="17" width="13.5703125" style="1" customWidth="1"/>
  </cols>
  <sheetData>
    <row r="2" spans="2:17" s="1" customFormat="1" ht="23.25" x14ac:dyDescent="0.25">
      <c r="B2" s="10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s="1" customFormat="1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s="1" customFormat="1" x14ac:dyDescent="0.25"/>
    <row r="5" spans="2:17" s="1" customFormat="1" ht="21" customHeight="1" x14ac:dyDescent="0.25">
      <c r="B5" s="6"/>
      <c r="C5" s="7" t="s">
        <v>39</v>
      </c>
      <c r="D5" s="130">
        <v>2015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  <c r="Q5" s="61"/>
    </row>
    <row r="6" spans="2:17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40</v>
      </c>
      <c r="Q6" s="2"/>
    </row>
    <row r="7" spans="2:17" s="1" customFormat="1" ht="18.75" customHeight="1" x14ac:dyDescent="0.25">
      <c r="B7" s="9" t="s">
        <v>41</v>
      </c>
      <c r="C7" s="8"/>
      <c r="D7" s="20">
        <f>+D8+D11+D17</f>
        <v>208145</v>
      </c>
      <c r="E7" s="20">
        <f t="shared" ref="E7:O7" si="0">+E8+E11+E17</f>
        <v>154925</v>
      </c>
      <c r="F7" s="20">
        <f t="shared" si="0"/>
        <v>196863</v>
      </c>
      <c r="G7" s="20">
        <f t="shared" si="0"/>
        <v>183764</v>
      </c>
      <c r="H7" s="20">
        <f t="shared" si="0"/>
        <v>180319</v>
      </c>
      <c r="I7" s="20">
        <f t="shared" si="0"/>
        <v>179640</v>
      </c>
      <c r="J7" s="20">
        <f t="shared" si="0"/>
        <v>189936</v>
      </c>
      <c r="K7" s="20">
        <f t="shared" si="0"/>
        <v>173866</v>
      </c>
      <c r="L7" s="20">
        <f t="shared" si="0"/>
        <v>167705</v>
      </c>
      <c r="M7" s="20">
        <f t="shared" si="0"/>
        <v>162070</v>
      </c>
      <c r="N7" s="20">
        <f t="shared" si="0"/>
        <v>166935</v>
      </c>
      <c r="O7" s="20">
        <f t="shared" si="0"/>
        <v>190473</v>
      </c>
      <c r="P7" s="20">
        <f>SUM(D7:O7)</f>
        <v>2154641</v>
      </c>
      <c r="Q7" s="3"/>
    </row>
    <row r="8" spans="2:17" s="1" customFormat="1" ht="18.75" customHeight="1" x14ac:dyDescent="0.25">
      <c r="B8" s="13" t="s">
        <v>42</v>
      </c>
      <c r="C8" s="14"/>
      <c r="D8" s="21">
        <f>+D9+D10</f>
        <v>198748</v>
      </c>
      <c r="E8" s="21">
        <f t="shared" ref="E8:O8" si="1">+E9+E10</f>
        <v>148337</v>
      </c>
      <c r="F8" s="21">
        <f t="shared" si="1"/>
        <v>188677</v>
      </c>
      <c r="G8" s="21">
        <f t="shared" si="1"/>
        <v>176531</v>
      </c>
      <c r="H8" s="21">
        <f t="shared" si="1"/>
        <v>172963</v>
      </c>
      <c r="I8" s="21">
        <f t="shared" si="1"/>
        <v>172112</v>
      </c>
      <c r="J8" s="21">
        <f t="shared" si="1"/>
        <v>182158</v>
      </c>
      <c r="K8" s="21">
        <f t="shared" si="1"/>
        <v>166876</v>
      </c>
      <c r="L8" s="21">
        <f t="shared" si="1"/>
        <v>160570</v>
      </c>
      <c r="M8" s="21">
        <f t="shared" si="1"/>
        <v>155507</v>
      </c>
      <c r="N8" s="21">
        <f t="shared" si="1"/>
        <v>161434</v>
      </c>
      <c r="O8" s="21">
        <f t="shared" si="1"/>
        <v>183720</v>
      </c>
      <c r="P8" s="21">
        <f>SUM(D8:O8)</f>
        <v>2067633</v>
      </c>
      <c r="Q8" s="3"/>
    </row>
    <row r="9" spans="2:17" s="1" customFormat="1" ht="18.75" customHeight="1" x14ac:dyDescent="0.25">
      <c r="B9" s="16"/>
      <c r="C9" s="14" t="s">
        <v>43</v>
      </c>
      <c r="D9" s="15">
        <v>169017</v>
      </c>
      <c r="E9" s="15">
        <v>124798</v>
      </c>
      <c r="F9" s="15">
        <v>159819</v>
      </c>
      <c r="G9" s="15">
        <v>151245</v>
      </c>
      <c r="H9" s="15">
        <v>149399</v>
      </c>
      <c r="I9" s="15">
        <v>148376</v>
      </c>
      <c r="J9" s="15">
        <v>156383</v>
      </c>
      <c r="K9" s="15">
        <v>145375</v>
      </c>
      <c r="L9" s="15">
        <v>139905</v>
      </c>
      <c r="M9" s="15">
        <v>136799</v>
      </c>
      <c r="N9" s="15">
        <v>142791</v>
      </c>
      <c r="O9" s="15">
        <v>163069</v>
      </c>
      <c r="P9" s="15">
        <f>SUM(D9:O9)</f>
        <v>1786976</v>
      </c>
      <c r="Q9" s="3"/>
    </row>
    <row r="10" spans="2:17" s="1" customFormat="1" ht="18.75" customHeight="1" x14ac:dyDescent="0.25">
      <c r="B10" s="16"/>
      <c r="C10" s="14" t="s">
        <v>44</v>
      </c>
      <c r="D10" s="15">
        <v>29731</v>
      </c>
      <c r="E10" s="15">
        <v>23539</v>
      </c>
      <c r="F10" s="15">
        <v>28858</v>
      </c>
      <c r="G10" s="15">
        <v>25286</v>
      </c>
      <c r="H10" s="15">
        <v>23564</v>
      </c>
      <c r="I10" s="15">
        <v>23736</v>
      </c>
      <c r="J10" s="15">
        <v>25775</v>
      </c>
      <c r="K10" s="15">
        <v>21501</v>
      </c>
      <c r="L10" s="15">
        <v>20665</v>
      </c>
      <c r="M10" s="15">
        <v>18708</v>
      </c>
      <c r="N10" s="15">
        <v>18643</v>
      </c>
      <c r="O10" s="15">
        <v>20651</v>
      </c>
      <c r="P10" s="15">
        <f>SUM(D10:O10)</f>
        <v>280657</v>
      </c>
      <c r="Q10" s="3"/>
    </row>
    <row r="11" spans="2:17" s="1" customFormat="1" ht="18.75" customHeight="1" x14ac:dyDescent="0.25">
      <c r="B11" s="13" t="s">
        <v>45</v>
      </c>
      <c r="C11" s="14"/>
      <c r="D11" s="21">
        <f>SUM(D12:D16)</f>
        <v>7522</v>
      </c>
      <c r="E11" s="21">
        <f t="shared" ref="E11:O11" si="2">SUM(E12:E16)</f>
        <v>5060</v>
      </c>
      <c r="F11" s="21">
        <f t="shared" si="2"/>
        <v>6382</v>
      </c>
      <c r="G11" s="21">
        <f t="shared" si="2"/>
        <v>5673</v>
      </c>
      <c r="H11" s="21">
        <f t="shared" si="2"/>
        <v>5910</v>
      </c>
      <c r="I11" s="21">
        <f t="shared" si="2"/>
        <v>6083</v>
      </c>
      <c r="J11" s="21">
        <f t="shared" si="2"/>
        <v>6353</v>
      </c>
      <c r="K11" s="21">
        <f t="shared" si="2"/>
        <v>5658</v>
      </c>
      <c r="L11" s="21">
        <f t="shared" si="2"/>
        <v>5836</v>
      </c>
      <c r="M11" s="21">
        <f t="shared" si="2"/>
        <v>5681</v>
      </c>
      <c r="N11" s="21">
        <f t="shared" si="2"/>
        <v>4610</v>
      </c>
      <c r="O11" s="21">
        <f t="shared" si="2"/>
        <v>5458</v>
      </c>
      <c r="P11" s="21">
        <f t="shared" ref="P11:P15" si="3">SUM(D11:O11)</f>
        <v>70226</v>
      </c>
      <c r="Q11" s="3"/>
    </row>
    <row r="12" spans="2:17" s="1" customFormat="1" ht="18.75" customHeight="1" x14ac:dyDescent="0.25">
      <c r="B12" s="16"/>
      <c r="C12" s="14" t="s">
        <v>46</v>
      </c>
      <c r="D12" s="15">
        <v>274</v>
      </c>
      <c r="E12" s="15">
        <v>176</v>
      </c>
      <c r="F12" s="15">
        <v>251</v>
      </c>
      <c r="G12" s="15">
        <v>196</v>
      </c>
      <c r="H12" s="15">
        <v>209</v>
      </c>
      <c r="I12" s="15">
        <v>235</v>
      </c>
      <c r="J12" s="15">
        <v>232</v>
      </c>
      <c r="K12" s="15">
        <v>241</v>
      </c>
      <c r="L12" s="15">
        <v>214</v>
      </c>
      <c r="M12" s="15">
        <v>214</v>
      </c>
      <c r="N12" s="15">
        <v>150</v>
      </c>
      <c r="O12" s="15">
        <v>174</v>
      </c>
      <c r="P12" s="15">
        <f t="shared" si="3"/>
        <v>2566</v>
      </c>
      <c r="Q12" s="3"/>
    </row>
    <row r="13" spans="2:17" s="1" customFormat="1" ht="18.75" customHeight="1" x14ac:dyDescent="0.25">
      <c r="B13" s="16"/>
      <c r="C13" s="14" t="s">
        <v>47</v>
      </c>
      <c r="D13" s="15">
        <v>2158</v>
      </c>
      <c r="E13" s="15">
        <v>1420</v>
      </c>
      <c r="F13" s="15">
        <v>1884</v>
      </c>
      <c r="G13" s="15">
        <v>1578</v>
      </c>
      <c r="H13" s="15">
        <v>1582</v>
      </c>
      <c r="I13" s="15">
        <v>1655</v>
      </c>
      <c r="J13" s="15">
        <v>1730</v>
      </c>
      <c r="K13" s="15">
        <v>1626</v>
      </c>
      <c r="L13" s="15">
        <v>1496</v>
      </c>
      <c r="M13" s="15">
        <v>1406</v>
      </c>
      <c r="N13" s="15">
        <v>1357</v>
      </c>
      <c r="O13" s="15">
        <v>1389</v>
      </c>
      <c r="P13" s="15">
        <f t="shared" si="3"/>
        <v>19281</v>
      </c>
      <c r="Q13" s="3"/>
    </row>
    <row r="14" spans="2:17" s="1" customFormat="1" ht="18.75" customHeight="1" x14ac:dyDescent="0.25">
      <c r="B14" s="16"/>
      <c r="C14" s="14" t="s">
        <v>48</v>
      </c>
      <c r="D14" s="15">
        <v>742</v>
      </c>
      <c r="E14" s="15">
        <v>589</v>
      </c>
      <c r="F14" s="15">
        <v>615</v>
      </c>
      <c r="G14" s="15">
        <v>579</v>
      </c>
      <c r="H14" s="15">
        <v>566</v>
      </c>
      <c r="I14" s="15">
        <v>544</v>
      </c>
      <c r="J14" s="15">
        <v>631</v>
      </c>
      <c r="K14" s="15">
        <v>529</v>
      </c>
      <c r="L14" s="15">
        <v>668</v>
      </c>
      <c r="M14" s="15">
        <v>503</v>
      </c>
      <c r="N14" s="15">
        <v>463</v>
      </c>
      <c r="O14" s="15">
        <v>532</v>
      </c>
      <c r="P14" s="15">
        <f t="shared" si="3"/>
        <v>6961</v>
      </c>
      <c r="Q14" s="3"/>
    </row>
    <row r="15" spans="2:17" s="1" customFormat="1" ht="18.75" customHeight="1" x14ac:dyDescent="0.25">
      <c r="B15" s="16"/>
      <c r="C15" s="14" t="s">
        <v>49</v>
      </c>
      <c r="D15" s="15">
        <v>2480</v>
      </c>
      <c r="E15" s="15">
        <v>1835</v>
      </c>
      <c r="F15" s="15">
        <v>2177</v>
      </c>
      <c r="G15" s="15">
        <v>1780</v>
      </c>
      <c r="H15" s="15">
        <v>1902</v>
      </c>
      <c r="I15" s="15">
        <v>2113</v>
      </c>
      <c r="J15" s="15">
        <v>2111</v>
      </c>
      <c r="K15" s="15">
        <v>1765</v>
      </c>
      <c r="L15" s="15">
        <v>1927</v>
      </c>
      <c r="M15" s="15">
        <v>1775</v>
      </c>
      <c r="N15" s="15">
        <v>1396</v>
      </c>
      <c r="O15" s="15">
        <v>1656</v>
      </c>
      <c r="P15" s="15">
        <f t="shared" si="3"/>
        <v>22917</v>
      </c>
      <c r="Q15" s="3"/>
    </row>
    <row r="16" spans="2:17" s="1" customFormat="1" ht="18.75" customHeight="1" x14ac:dyDescent="0.25">
      <c r="B16" s="16"/>
      <c r="C16" s="14" t="s">
        <v>50</v>
      </c>
      <c r="D16" s="15">
        <v>1868</v>
      </c>
      <c r="E16" s="15">
        <v>1040</v>
      </c>
      <c r="F16" s="15">
        <v>1455</v>
      </c>
      <c r="G16" s="15">
        <v>1540</v>
      </c>
      <c r="H16" s="15">
        <v>1651</v>
      </c>
      <c r="I16" s="15">
        <v>1536</v>
      </c>
      <c r="J16" s="15">
        <v>1649</v>
      </c>
      <c r="K16" s="15">
        <v>1497</v>
      </c>
      <c r="L16" s="15">
        <v>1531</v>
      </c>
      <c r="M16" s="15">
        <v>1783</v>
      </c>
      <c r="N16" s="15">
        <v>1244</v>
      </c>
      <c r="O16" s="15">
        <v>1707</v>
      </c>
      <c r="P16" s="15">
        <f>SUM(D16:O16)</f>
        <v>18501</v>
      </c>
      <c r="Q16" s="3"/>
    </row>
    <row r="17" spans="2:17" s="1" customFormat="1" ht="18.75" customHeight="1" x14ac:dyDescent="0.25">
      <c r="B17" s="10" t="s">
        <v>51</v>
      </c>
      <c r="C17" s="11"/>
      <c r="D17" s="22">
        <v>1875</v>
      </c>
      <c r="E17" s="22">
        <v>1528</v>
      </c>
      <c r="F17" s="22">
        <v>1804</v>
      </c>
      <c r="G17" s="22">
        <v>1560</v>
      </c>
      <c r="H17" s="22">
        <v>1446</v>
      </c>
      <c r="I17" s="22">
        <v>1445</v>
      </c>
      <c r="J17" s="22">
        <v>1425</v>
      </c>
      <c r="K17" s="22">
        <v>1332</v>
      </c>
      <c r="L17" s="22">
        <v>1299</v>
      </c>
      <c r="M17" s="22">
        <v>882</v>
      </c>
      <c r="N17" s="22">
        <v>891</v>
      </c>
      <c r="O17" s="22">
        <v>1295</v>
      </c>
      <c r="P17" s="22">
        <f>SUM(D17:O17)</f>
        <v>16782</v>
      </c>
      <c r="Q17" s="3"/>
    </row>
    <row r="18" spans="2:17" s="1" customFormat="1" x14ac:dyDescent="0.25">
      <c r="B18" s="1" t="s">
        <v>52</v>
      </c>
    </row>
    <row r="19" spans="2:17" s="1" customFormat="1" x14ac:dyDescent="0.25"/>
    <row r="20" spans="2:17" s="1" customFormat="1" x14ac:dyDescent="0.25"/>
    <row r="21" spans="2:17" s="1" customFormat="1" ht="23.25" x14ac:dyDescent="0.25">
      <c r="B21" s="107" t="s">
        <v>13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s="1" customFormat="1" ht="18.75" x14ac:dyDescent="0.25">
      <c r="B22" s="19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s="1" customFormat="1" x14ac:dyDescent="0.25"/>
    <row r="24" spans="2:17" s="1" customFormat="1" ht="21" x14ac:dyDescent="0.25">
      <c r="B24" s="6"/>
      <c r="C24" s="7" t="s">
        <v>39</v>
      </c>
      <c r="D24" s="130">
        <v>2015</v>
      </c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2"/>
      <c r="Q24" s="61"/>
    </row>
    <row r="25" spans="2:17" s="1" customFormat="1" ht="19.5" customHeight="1" x14ac:dyDescent="0.25">
      <c r="B25" s="12"/>
      <c r="C25" s="11"/>
      <c r="D25" s="58" t="s">
        <v>1</v>
      </c>
      <c r="E25" s="58" t="s">
        <v>2</v>
      </c>
      <c r="F25" s="58" t="s">
        <v>3</v>
      </c>
      <c r="G25" s="58" t="s">
        <v>4</v>
      </c>
      <c r="H25" s="58" t="s">
        <v>5</v>
      </c>
      <c r="I25" s="58" t="s">
        <v>6</v>
      </c>
      <c r="J25" s="59" t="s">
        <v>7</v>
      </c>
      <c r="K25" s="58" t="s">
        <v>8</v>
      </c>
      <c r="L25" s="58" t="s">
        <v>9</v>
      </c>
      <c r="M25" s="58" t="s">
        <v>10</v>
      </c>
      <c r="N25" s="58" t="s">
        <v>11</v>
      </c>
      <c r="O25" s="58" t="s">
        <v>12</v>
      </c>
      <c r="P25" s="60" t="s">
        <v>40</v>
      </c>
      <c r="Q25" s="2"/>
    </row>
    <row r="26" spans="2:17" s="1" customFormat="1" ht="19.5" customHeight="1" x14ac:dyDescent="0.25">
      <c r="B26" s="9" t="s">
        <v>41</v>
      </c>
      <c r="C26" s="8"/>
      <c r="D26" s="20">
        <f>+D27+D30+D36</f>
        <v>45658</v>
      </c>
      <c r="E26" s="20">
        <f t="shared" ref="E26:O26" si="4">+E27+E30+E36</f>
        <v>31019</v>
      </c>
      <c r="F26" s="20">
        <f t="shared" si="4"/>
        <v>37768</v>
      </c>
      <c r="G26" s="20">
        <f t="shared" si="4"/>
        <v>35587</v>
      </c>
      <c r="H26" s="20">
        <f t="shared" si="4"/>
        <v>32377</v>
      </c>
      <c r="I26" s="20">
        <f t="shared" si="4"/>
        <v>32884</v>
      </c>
      <c r="J26" s="20">
        <f t="shared" si="4"/>
        <v>37681</v>
      </c>
      <c r="K26" s="20">
        <f t="shared" si="4"/>
        <v>33384</v>
      </c>
      <c r="L26" s="20">
        <f t="shared" si="4"/>
        <v>32372</v>
      </c>
      <c r="M26" s="20">
        <f t="shared" si="4"/>
        <v>30077</v>
      </c>
      <c r="N26" s="20">
        <f t="shared" si="4"/>
        <v>28241</v>
      </c>
      <c r="O26" s="20">
        <f t="shared" si="4"/>
        <v>37287</v>
      </c>
      <c r="P26" s="20">
        <f>SUM(D26:O26)</f>
        <v>414335</v>
      </c>
      <c r="Q26" s="3"/>
    </row>
    <row r="27" spans="2:17" s="1" customFormat="1" ht="19.5" customHeight="1" x14ac:dyDescent="0.25">
      <c r="B27" s="13" t="s">
        <v>42</v>
      </c>
      <c r="C27" s="14"/>
      <c r="D27" s="21">
        <f>+D28+D29</f>
        <v>45519</v>
      </c>
      <c r="E27" s="21">
        <f t="shared" ref="E27:O27" si="5">+E28+E29</f>
        <v>30926</v>
      </c>
      <c r="F27" s="21">
        <f t="shared" si="5"/>
        <v>37659</v>
      </c>
      <c r="G27" s="21">
        <f t="shared" si="5"/>
        <v>35471</v>
      </c>
      <c r="H27" s="21">
        <f t="shared" si="5"/>
        <v>32271</v>
      </c>
      <c r="I27" s="21">
        <f t="shared" si="5"/>
        <v>32786</v>
      </c>
      <c r="J27" s="21">
        <f t="shared" si="5"/>
        <v>37540</v>
      </c>
      <c r="K27" s="21">
        <f t="shared" si="5"/>
        <v>33232</v>
      </c>
      <c r="L27" s="21">
        <f t="shared" si="5"/>
        <v>32277</v>
      </c>
      <c r="M27" s="21">
        <f t="shared" si="5"/>
        <v>29977</v>
      </c>
      <c r="N27" s="21">
        <f t="shared" si="5"/>
        <v>28116</v>
      </c>
      <c r="O27" s="21">
        <f t="shared" si="5"/>
        <v>37125</v>
      </c>
      <c r="P27" s="21">
        <f>SUM(D27:O27)</f>
        <v>412899</v>
      </c>
      <c r="Q27" s="3"/>
    </row>
    <row r="28" spans="2:17" s="1" customFormat="1" ht="19.5" customHeight="1" x14ac:dyDescent="0.25">
      <c r="B28" s="16"/>
      <c r="C28" s="14" t="s">
        <v>43</v>
      </c>
      <c r="D28" s="15">
        <v>37257</v>
      </c>
      <c r="E28" s="15">
        <v>25090</v>
      </c>
      <c r="F28" s="15">
        <v>30084</v>
      </c>
      <c r="G28" s="15">
        <v>28008</v>
      </c>
      <c r="H28" s="15">
        <v>26272</v>
      </c>
      <c r="I28" s="15">
        <v>26896</v>
      </c>
      <c r="J28" s="15">
        <v>30501</v>
      </c>
      <c r="K28" s="15">
        <v>27256</v>
      </c>
      <c r="L28" s="15">
        <v>26468</v>
      </c>
      <c r="M28" s="15">
        <v>24814</v>
      </c>
      <c r="N28" s="15">
        <v>23209</v>
      </c>
      <c r="O28" s="15">
        <v>30178</v>
      </c>
      <c r="P28" s="21">
        <f t="shared" ref="P28:P36" si="6">SUM(D28:O28)</f>
        <v>336033</v>
      </c>
      <c r="Q28" s="3"/>
    </row>
    <row r="29" spans="2:17" s="1" customFormat="1" ht="19.5" customHeight="1" x14ac:dyDescent="0.25">
      <c r="B29" s="16"/>
      <c r="C29" s="14" t="s">
        <v>44</v>
      </c>
      <c r="D29" s="15">
        <v>8262</v>
      </c>
      <c r="E29" s="15">
        <v>5836</v>
      </c>
      <c r="F29" s="15">
        <v>7575</v>
      </c>
      <c r="G29" s="15">
        <v>7463</v>
      </c>
      <c r="H29" s="15">
        <v>5999</v>
      </c>
      <c r="I29" s="15">
        <v>5890</v>
      </c>
      <c r="J29" s="15">
        <v>7039</v>
      </c>
      <c r="K29" s="15">
        <v>5976</v>
      </c>
      <c r="L29" s="15">
        <v>5809</v>
      </c>
      <c r="M29" s="15">
        <v>5163</v>
      </c>
      <c r="N29" s="15">
        <v>4907</v>
      </c>
      <c r="O29" s="15">
        <v>6947</v>
      </c>
      <c r="P29" s="21">
        <f t="shared" si="6"/>
        <v>76866</v>
      </c>
      <c r="Q29" s="3"/>
    </row>
    <row r="30" spans="2:17" s="1" customFormat="1" ht="19.5" customHeight="1" x14ac:dyDescent="0.25">
      <c r="B30" s="13" t="s">
        <v>45</v>
      </c>
      <c r="C30" s="14"/>
      <c r="D30" s="21">
        <f>SUM(D31:D35)</f>
        <v>139</v>
      </c>
      <c r="E30" s="21">
        <f t="shared" ref="E30:O30" si="7">SUM(E31:E35)</f>
        <v>93</v>
      </c>
      <c r="F30" s="21">
        <f t="shared" si="7"/>
        <v>109</v>
      </c>
      <c r="G30" s="21">
        <f t="shared" si="7"/>
        <v>116</v>
      </c>
      <c r="H30" s="21">
        <f t="shared" si="7"/>
        <v>106</v>
      </c>
      <c r="I30" s="21">
        <f t="shared" si="7"/>
        <v>98</v>
      </c>
      <c r="J30" s="21">
        <f t="shared" si="7"/>
        <v>141</v>
      </c>
      <c r="K30" s="21">
        <f t="shared" si="7"/>
        <v>151</v>
      </c>
      <c r="L30" s="21">
        <f t="shared" si="7"/>
        <v>91</v>
      </c>
      <c r="M30" s="21">
        <f t="shared" si="7"/>
        <v>97</v>
      </c>
      <c r="N30" s="21">
        <f t="shared" si="7"/>
        <v>125</v>
      </c>
      <c r="O30" s="21">
        <f t="shared" si="7"/>
        <v>160</v>
      </c>
      <c r="P30" s="21">
        <f t="shared" si="6"/>
        <v>1426</v>
      </c>
      <c r="Q30" s="3"/>
    </row>
    <row r="31" spans="2:17" s="1" customFormat="1" ht="19.5" customHeight="1" x14ac:dyDescent="0.25">
      <c r="B31" s="16"/>
      <c r="C31" s="14" t="s">
        <v>46</v>
      </c>
      <c r="D31" s="15">
        <v>104</v>
      </c>
      <c r="E31" s="15">
        <v>66</v>
      </c>
      <c r="F31" s="15">
        <v>97</v>
      </c>
      <c r="G31" s="15">
        <v>100</v>
      </c>
      <c r="H31" s="15">
        <v>88</v>
      </c>
      <c r="I31" s="15">
        <v>83</v>
      </c>
      <c r="J31" s="15">
        <v>95</v>
      </c>
      <c r="K31" s="15">
        <v>107</v>
      </c>
      <c r="L31" s="15">
        <v>70</v>
      </c>
      <c r="M31" s="15">
        <v>81</v>
      </c>
      <c r="N31" s="15">
        <v>101</v>
      </c>
      <c r="O31" s="15">
        <v>151</v>
      </c>
      <c r="P31" s="21">
        <f t="shared" si="6"/>
        <v>1143</v>
      </c>
      <c r="Q31" s="3"/>
    </row>
    <row r="32" spans="2:17" s="1" customFormat="1" ht="19.5" customHeight="1" x14ac:dyDescent="0.25">
      <c r="B32" s="16"/>
      <c r="C32" s="14" t="s">
        <v>47</v>
      </c>
      <c r="D32" s="15">
        <v>7</v>
      </c>
      <c r="E32" s="15">
        <v>6</v>
      </c>
      <c r="F32" s="15">
        <v>6</v>
      </c>
      <c r="G32" s="15">
        <v>8</v>
      </c>
      <c r="H32" s="15">
        <v>9</v>
      </c>
      <c r="I32" s="15">
        <v>8</v>
      </c>
      <c r="J32" s="15">
        <v>5</v>
      </c>
      <c r="K32" s="15">
        <v>11</v>
      </c>
      <c r="L32" s="15">
        <v>10</v>
      </c>
      <c r="M32" s="15">
        <v>7</v>
      </c>
      <c r="N32" s="15">
        <v>11</v>
      </c>
      <c r="O32" s="15">
        <v>6</v>
      </c>
      <c r="P32" s="21">
        <f t="shared" si="6"/>
        <v>94</v>
      </c>
      <c r="Q32" s="3"/>
    </row>
    <row r="33" spans="2:17" s="1" customFormat="1" ht="19.5" customHeight="1" x14ac:dyDescent="0.25">
      <c r="B33" s="16"/>
      <c r="C33" s="14" t="s">
        <v>48</v>
      </c>
      <c r="D33" s="15"/>
      <c r="E33" s="15"/>
      <c r="F33" s="15"/>
      <c r="G33" s="15">
        <v>1</v>
      </c>
      <c r="H33" s="15"/>
      <c r="I33" s="15"/>
      <c r="J33" s="15"/>
      <c r="K33" s="15"/>
      <c r="L33" s="15"/>
      <c r="M33" s="15">
        <v>2</v>
      </c>
      <c r="N33" s="15"/>
      <c r="O33" s="15">
        <v>1</v>
      </c>
      <c r="P33" s="21">
        <f t="shared" si="6"/>
        <v>4</v>
      </c>
      <c r="Q33" s="3"/>
    </row>
    <row r="34" spans="2:17" s="1" customFormat="1" ht="19.5" customHeight="1" x14ac:dyDescent="0.25">
      <c r="B34" s="16"/>
      <c r="C34" s="14" t="s">
        <v>49</v>
      </c>
      <c r="D34" s="15"/>
      <c r="E34" s="15"/>
      <c r="F34" s="15"/>
      <c r="G34" s="15"/>
      <c r="H34" s="15"/>
      <c r="I34" s="15"/>
      <c r="J34" s="15">
        <v>21</v>
      </c>
      <c r="K34" s="15"/>
      <c r="L34" s="15"/>
      <c r="M34" s="15">
        <v>2</v>
      </c>
      <c r="N34" s="15"/>
      <c r="O34" s="15"/>
      <c r="P34" s="21">
        <f t="shared" si="6"/>
        <v>23</v>
      </c>
      <c r="Q34" s="3"/>
    </row>
    <row r="35" spans="2:17" s="1" customFormat="1" ht="19.5" customHeight="1" x14ac:dyDescent="0.25">
      <c r="B35" s="16"/>
      <c r="C35" s="14" t="s">
        <v>50</v>
      </c>
      <c r="D35" s="15">
        <v>28</v>
      </c>
      <c r="E35" s="15">
        <v>21</v>
      </c>
      <c r="F35" s="15">
        <v>6</v>
      </c>
      <c r="G35" s="15">
        <v>7</v>
      </c>
      <c r="H35" s="15">
        <v>9</v>
      </c>
      <c r="I35" s="15">
        <v>7</v>
      </c>
      <c r="J35" s="15">
        <v>20</v>
      </c>
      <c r="K35" s="15">
        <v>33</v>
      </c>
      <c r="L35" s="15">
        <v>11</v>
      </c>
      <c r="M35" s="15">
        <v>5</v>
      </c>
      <c r="N35" s="15">
        <v>13</v>
      </c>
      <c r="O35" s="15">
        <v>2</v>
      </c>
      <c r="P35" s="21">
        <f t="shared" si="6"/>
        <v>162</v>
      </c>
      <c r="Q35" s="3"/>
    </row>
    <row r="36" spans="2:17" s="1" customFormat="1" ht="19.5" customHeight="1" x14ac:dyDescent="0.25">
      <c r="B36" s="10" t="s">
        <v>51</v>
      </c>
      <c r="C36" s="11"/>
      <c r="D36" s="22"/>
      <c r="E36" s="22"/>
      <c r="F36" s="22"/>
      <c r="G36" s="22"/>
      <c r="H36" s="22"/>
      <c r="I36" s="22"/>
      <c r="J36" s="22"/>
      <c r="K36" s="22">
        <v>1</v>
      </c>
      <c r="L36" s="22">
        <v>4</v>
      </c>
      <c r="M36" s="22">
        <v>3</v>
      </c>
      <c r="N36" s="22"/>
      <c r="O36" s="22">
        <v>2</v>
      </c>
      <c r="P36" s="48">
        <f t="shared" si="6"/>
        <v>10</v>
      </c>
      <c r="Q36" s="3"/>
    </row>
    <row r="37" spans="2:17" s="1" customFormat="1" ht="19.5" customHeight="1" x14ac:dyDescent="0.25">
      <c r="B37" s="1" t="s">
        <v>52</v>
      </c>
    </row>
    <row r="38" spans="2:17" s="1" customFormat="1" ht="19.5" customHeight="1" x14ac:dyDescent="0.25"/>
    <row r="39" spans="2:17" s="1" customFormat="1" ht="19.5" customHeight="1" x14ac:dyDescent="0.25"/>
    <row r="40" spans="2:17" s="1" customFormat="1" ht="19.5" customHeight="1" x14ac:dyDescent="0.25">
      <c r="B40" s="107" t="s">
        <v>14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s="1" customFormat="1" ht="19.5" customHeight="1" x14ac:dyDescent="0.25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 s="1" customFormat="1" ht="19.5" customHeight="1" x14ac:dyDescent="0.25"/>
    <row r="43" spans="2:17" s="1" customFormat="1" ht="19.5" customHeight="1" x14ac:dyDescent="0.25">
      <c r="B43" s="6"/>
      <c r="C43" s="7" t="s">
        <v>39</v>
      </c>
      <c r="D43" s="130">
        <v>2015</v>
      </c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2"/>
      <c r="Q43" s="65"/>
    </row>
    <row r="44" spans="2:17" s="1" customFormat="1" ht="19.5" customHeight="1" x14ac:dyDescent="0.25">
      <c r="B44" s="12"/>
      <c r="C44" s="11"/>
      <c r="D44" s="58" t="s">
        <v>1</v>
      </c>
      <c r="E44" s="58" t="s">
        <v>2</v>
      </c>
      <c r="F44" s="58" t="s">
        <v>3</v>
      </c>
      <c r="G44" s="58" t="s">
        <v>4</v>
      </c>
      <c r="H44" s="58" t="s">
        <v>5</v>
      </c>
      <c r="I44" s="58" t="s">
        <v>6</v>
      </c>
      <c r="J44" s="59" t="s">
        <v>7</v>
      </c>
      <c r="K44" s="58" t="s">
        <v>8</v>
      </c>
      <c r="L44" s="58" t="s">
        <v>9</v>
      </c>
      <c r="M44" s="58" t="s">
        <v>10</v>
      </c>
      <c r="N44" s="58" t="s">
        <v>11</v>
      </c>
      <c r="O44" s="58" t="s">
        <v>12</v>
      </c>
      <c r="P44" s="60" t="s">
        <v>40</v>
      </c>
      <c r="Q44" s="2"/>
    </row>
    <row r="45" spans="2:17" s="1" customFormat="1" ht="19.5" customHeight="1" x14ac:dyDescent="0.25">
      <c r="B45" s="9" t="s">
        <v>41</v>
      </c>
      <c r="C45" s="8"/>
      <c r="D45" s="20">
        <f>+D7+D26</f>
        <v>253803</v>
      </c>
      <c r="E45" s="20">
        <f t="shared" ref="E45:O45" si="8">+E7+E26</f>
        <v>185944</v>
      </c>
      <c r="F45" s="20">
        <f t="shared" si="8"/>
        <v>234631</v>
      </c>
      <c r="G45" s="20">
        <f t="shared" si="8"/>
        <v>219351</v>
      </c>
      <c r="H45" s="20">
        <f t="shared" si="8"/>
        <v>212696</v>
      </c>
      <c r="I45" s="20">
        <f t="shared" si="8"/>
        <v>212524</v>
      </c>
      <c r="J45" s="20">
        <f t="shared" si="8"/>
        <v>227617</v>
      </c>
      <c r="K45" s="20">
        <f t="shared" si="8"/>
        <v>207250</v>
      </c>
      <c r="L45" s="20">
        <f t="shared" si="8"/>
        <v>200077</v>
      </c>
      <c r="M45" s="20">
        <f t="shared" si="8"/>
        <v>192147</v>
      </c>
      <c r="N45" s="20">
        <f t="shared" si="8"/>
        <v>195176</v>
      </c>
      <c r="O45" s="20">
        <f t="shared" si="8"/>
        <v>227760</v>
      </c>
      <c r="P45" s="20">
        <f>SUM(D45:O45)</f>
        <v>2568976</v>
      </c>
      <c r="Q45" s="3"/>
    </row>
    <row r="46" spans="2:17" s="1" customFormat="1" ht="19.5" customHeight="1" x14ac:dyDescent="0.25">
      <c r="B46" s="13" t="s">
        <v>42</v>
      </c>
      <c r="C46" s="14"/>
      <c r="D46" s="21">
        <f t="shared" ref="D46:O49" si="9">+D8+D27</f>
        <v>244267</v>
      </c>
      <c r="E46" s="21">
        <f t="shared" si="9"/>
        <v>179263</v>
      </c>
      <c r="F46" s="21">
        <f t="shared" si="9"/>
        <v>226336</v>
      </c>
      <c r="G46" s="21">
        <f t="shared" si="9"/>
        <v>212002</v>
      </c>
      <c r="H46" s="21">
        <f t="shared" si="9"/>
        <v>205234</v>
      </c>
      <c r="I46" s="21">
        <f t="shared" si="9"/>
        <v>204898</v>
      </c>
      <c r="J46" s="21">
        <f t="shared" si="9"/>
        <v>219698</v>
      </c>
      <c r="K46" s="21">
        <f t="shared" si="9"/>
        <v>200108</v>
      </c>
      <c r="L46" s="21">
        <f t="shared" si="9"/>
        <v>192847</v>
      </c>
      <c r="M46" s="21">
        <f t="shared" si="9"/>
        <v>185484</v>
      </c>
      <c r="N46" s="21">
        <f t="shared" si="9"/>
        <v>189550</v>
      </c>
      <c r="O46" s="21">
        <f t="shared" si="9"/>
        <v>220845</v>
      </c>
      <c r="P46" s="21">
        <f>SUM(D46:O46)</f>
        <v>2480532</v>
      </c>
      <c r="Q46" s="3"/>
    </row>
    <row r="47" spans="2:17" s="1" customFormat="1" ht="19.5" customHeight="1" x14ac:dyDescent="0.25">
      <c r="B47" s="16"/>
      <c r="C47" s="14" t="s">
        <v>43</v>
      </c>
      <c r="D47" s="15">
        <v>206274</v>
      </c>
      <c r="E47" s="15">
        <v>149888</v>
      </c>
      <c r="F47" s="15">
        <v>189903</v>
      </c>
      <c r="G47" s="15">
        <v>179253</v>
      </c>
      <c r="H47" s="15">
        <v>175671</v>
      </c>
      <c r="I47" s="15">
        <v>175272</v>
      </c>
      <c r="J47" s="15">
        <v>186884</v>
      </c>
      <c r="K47" s="15">
        <v>172631</v>
      </c>
      <c r="L47" s="15">
        <v>166373</v>
      </c>
      <c r="M47" s="15">
        <v>161613</v>
      </c>
      <c r="N47" s="15">
        <v>166000</v>
      </c>
      <c r="O47" s="15">
        <v>193247</v>
      </c>
      <c r="P47" s="15">
        <f>SUM(D47:O47)</f>
        <v>2123009</v>
      </c>
      <c r="Q47" s="3"/>
    </row>
    <row r="48" spans="2:17" s="1" customFormat="1" ht="19.5" customHeight="1" x14ac:dyDescent="0.25">
      <c r="B48" s="16"/>
      <c r="C48" s="14" t="s">
        <v>44</v>
      </c>
      <c r="D48" s="15">
        <v>37993</v>
      </c>
      <c r="E48" s="15">
        <v>29375</v>
      </c>
      <c r="F48" s="15">
        <v>36433</v>
      </c>
      <c r="G48" s="15">
        <v>32749</v>
      </c>
      <c r="H48" s="15">
        <v>29563</v>
      </c>
      <c r="I48" s="15">
        <v>29626</v>
      </c>
      <c r="J48" s="15">
        <v>32814</v>
      </c>
      <c r="K48" s="15">
        <v>27477</v>
      </c>
      <c r="L48" s="15">
        <v>26474</v>
      </c>
      <c r="M48" s="15">
        <v>23871</v>
      </c>
      <c r="N48" s="15">
        <v>23550</v>
      </c>
      <c r="O48" s="15">
        <v>27598</v>
      </c>
      <c r="P48" s="15">
        <f t="shared" ref="P48:P55" si="10">SUM(D48:O48)</f>
        <v>357523</v>
      </c>
      <c r="Q48" s="3"/>
    </row>
    <row r="49" spans="2:17" s="1" customFormat="1" ht="19.5" customHeight="1" x14ac:dyDescent="0.25">
      <c r="B49" s="13" t="s">
        <v>45</v>
      </c>
      <c r="C49" s="14"/>
      <c r="D49" s="21">
        <f t="shared" si="9"/>
        <v>7661</v>
      </c>
      <c r="E49" s="21">
        <f t="shared" si="9"/>
        <v>5153</v>
      </c>
      <c r="F49" s="21">
        <f t="shared" si="9"/>
        <v>6491</v>
      </c>
      <c r="G49" s="21">
        <f t="shared" si="9"/>
        <v>5789</v>
      </c>
      <c r="H49" s="21">
        <f t="shared" si="9"/>
        <v>6016</v>
      </c>
      <c r="I49" s="21">
        <f t="shared" si="9"/>
        <v>6181</v>
      </c>
      <c r="J49" s="21">
        <f t="shared" si="9"/>
        <v>6494</v>
      </c>
      <c r="K49" s="21">
        <f t="shared" si="9"/>
        <v>5809</v>
      </c>
      <c r="L49" s="21">
        <f t="shared" si="9"/>
        <v>5927</v>
      </c>
      <c r="M49" s="21">
        <f t="shared" si="9"/>
        <v>5778</v>
      </c>
      <c r="N49" s="21">
        <f t="shared" si="9"/>
        <v>4735</v>
      </c>
      <c r="O49" s="21">
        <f t="shared" si="9"/>
        <v>5618</v>
      </c>
      <c r="P49" s="21">
        <f t="shared" si="10"/>
        <v>71652</v>
      </c>
      <c r="Q49" s="3"/>
    </row>
    <row r="50" spans="2:17" s="1" customFormat="1" ht="19.5" customHeight="1" x14ac:dyDescent="0.25">
      <c r="B50" s="16"/>
      <c r="C50" s="14" t="s">
        <v>46</v>
      </c>
      <c r="D50" s="15">
        <v>378</v>
      </c>
      <c r="E50" s="15">
        <v>242</v>
      </c>
      <c r="F50" s="15">
        <v>348</v>
      </c>
      <c r="G50" s="15">
        <v>296</v>
      </c>
      <c r="H50" s="15">
        <v>297</v>
      </c>
      <c r="I50" s="15">
        <v>318</v>
      </c>
      <c r="J50" s="15">
        <v>327</v>
      </c>
      <c r="K50" s="15">
        <v>348</v>
      </c>
      <c r="L50" s="15">
        <v>284</v>
      </c>
      <c r="M50" s="15">
        <v>295</v>
      </c>
      <c r="N50" s="15">
        <v>251</v>
      </c>
      <c r="O50" s="15">
        <v>325</v>
      </c>
      <c r="P50" s="15">
        <f t="shared" si="10"/>
        <v>3709</v>
      </c>
      <c r="Q50" s="3"/>
    </row>
    <row r="51" spans="2:17" s="1" customFormat="1" ht="19.5" customHeight="1" x14ac:dyDescent="0.25">
      <c r="B51" s="16"/>
      <c r="C51" s="14" t="s">
        <v>47</v>
      </c>
      <c r="D51" s="15">
        <v>2165</v>
      </c>
      <c r="E51" s="15">
        <v>1426</v>
      </c>
      <c r="F51" s="15">
        <v>1890</v>
      </c>
      <c r="G51" s="15">
        <v>1586</v>
      </c>
      <c r="H51" s="15">
        <v>1591</v>
      </c>
      <c r="I51" s="15">
        <v>1663</v>
      </c>
      <c r="J51" s="15">
        <v>1735</v>
      </c>
      <c r="K51" s="15">
        <v>1637</v>
      </c>
      <c r="L51" s="15">
        <v>1506</v>
      </c>
      <c r="M51" s="15">
        <v>1413</v>
      </c>
      <c r="N51" s="15">
        <v>1368</v>
      </c>
      <c r="O51" s="15">
        <v>1395</v>
      </c>
      <c r="P51" s="15">
        <f t="shared" si="10"/>
        <v>19375</v>
      </c>
      <c r="Q51" s="3"/>
    </row>
    <row r="52" spans="2:17" s="1" customFormat="1" ht="19.5" customHeight="1" x14ac:dyDescent="0.25">
      <c r="B52" s="16"/>
      <c r="C52" s="14" t="s">
        <v>48</v>
      </c>
      <c r="D52" s="15">
        <v>742</v>
      </c>
      <c r="E52" s="15">
        <v>589</v>
      </c>
      <c r="F52" s="15">
        <v>615</v>
      </c>
      <c r="G52" s="15">
        <v>580</v>
      </c>
      <c r="H52" s="15">
        <v>566</v>
      </c>
      <c r="I52" s="15">
        <v>544</v>
      </c>
      <c r="J52" s="15">
        <v>631</v>
      </c>
      <c r="K52" s="15">
        <v>529</v>
      </c>
      <c r="L52" s="15">
        <v>668</v>
      </c>
      <c r="M52" s="15">
        <v>505</v>
      </c>
      <c r="N52" s="15">
        <v>463</v>
      </c>
      <c r="O52" s="15">
        <v>533</v>
      </c>
      <c r="P52" s="15">
        <f t="shared" si="10"/>
        <v>6965</v>
      </c>
      <c r="Q52" s="3"/>
    </row>
    <row r="53" spans="2:17" s="1" customFormat="1" ht="19.5" customHeight="1" x14ac:dyDescent="0.25">
      <c r="B53" s="16"/>
      <c r="C53" s="14" t="s">
        <v>49</v>
      </c>
      <c r="D53" s="15">
        <v>2480</v>
      </c>
      <c r="E53" s="15">
        <v>1835</v>
      </c>
      <c r="F53" s="15">
        <v>2177</v>
      </c>
      <c r="G53" s="15">
        <v>1780</v>
      </c>
      <c r="H53" s="15">
        <v>1902</v>
      </c>
      <c r="I53" s="15">
        <v>2113</v>
      </c>
      <c r="J53" s="15">
        <v>2132</v>
      </c>
      <c r="K53" s="15">
        <v>1765</v>
      </c>
      <c r="L53" s="15">
        <v>1927</v>
      </c>
      <c r="M53" s="15">
        <v>1777</v>
      </c>
      <c r="N53" s="15">
        <v>1396</v>
      </c>
      <c r="O53" s="15">
        <v>1656</v>
      </c>
      <c r="P53" s="15">
        <f t="shared" si="10"/>
        <v>22940</v>
      </c>
      <c r="Q53" s="3"/>
    </row>
    <row r="54" spans="2:17" s="1" customFormat="1" ht="19.5" customHeight="1" x14ac:dyDescent="0.25">
      <c r="B54" s="16"/>
      <c r="C54" s="14" t="s">
        <v>50</v>
      </c>
      <c r="D54" s="15">
        <v>1896</v>
      </c>
      <c r="E54" s="15">
        <v>1061</v>
      </c>
      <c r="F54" s="15">
        <v>1461</v>
      </c>
      <c r="G54" s="15">
        <v>1547</v>
      </c>
      <c r="H54" s="15">
        <v>1660</v>
      </c>
      <c r="I54" s="15">
        <v>1543</v>
      </c>
      <c r="J54" s="15">
        <v>1669</v>
      </c>
      <c r="K54" s="15">
        <v>1530</v>
      </c>
      <c r="L54" s="15">
        <v>1542</v>
      </c>
      <c r="M54" s="15">
        <v>1788</v>
      </c>
      <c r="N54" s="15">
        <v>1257</v>
      </c>
      <c r="O54" s="15">
        <v>1709</v>
      </c>
      <c r="P54" s="15">
        <f t="shared" si="10"/>
        <v>18663</v>
      </c>
      <c r="Q54" s="3"/>
    </row>
    <row r="55" spans="2:17" s="1" customFormat="1" ht="19.5" customHeight="1" x14ac:dyDescent="0.25">
      <c r="B55" s="10" t="s">
        <v>51</v>
      </c>
      <c r="C55" s="11"/>
      <c r="D55" s="22">
        <v>1875</v>
      </c>
      <c r="E55" s="22">
        <v>1528</v>
      </c>
      <c r="F55" s="22">
        <v>1804</v>
      </c>
      <c r="G55" s="22">
        <v>1560</v>
      </c>
      <c r="H55" s="22">
        <v>1446</v>
      </c>
      <c r="I55" s="22">
        <v>1445</v>
      </c>
      <c r="J55" s="22">
        <v>1425</v>
      </c>
      <c r="K55" s="22">
        <v>1333</v>
      </c>
      <c r="L55" s="22">
        <v>1303</v>
      </c>
      <c r="M55" s="22">
        <v>885</v>
      </c>
      <c r="N55" s="22">
        <v>891</v>
      </c>
      <c r="O55" s="22">
        <v>1297</v>
      </c>
      <c r="P55" s="48">
        <f t="shared" si="10"/>
        <v>16792</v>
      </c>
      <c r="Q55" s="3"/>
    </row>
    <row r="56" spans="2:17" s="1" customFormat="1" ht="19.5" customHeight="1" x14ac:dyDescent="0.25">
      <c r="B56" s="1" t="s">
        <v>52</v>
      </c>
    </row>
    <row r="57" spans="2:17" s="1" customFormat="1" ht="19.5" customHeight="1" x14ac:dyDescent="0.25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s="1" customFormat="1" ht="19.5" customHeight="1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s="1" customFormat="1" ht="19.5" customHeight="1" x14ac:dyDescent="0.25">
      <c r="B59" s="107" t="s">
        <v>15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s="1" customFormat="1" ht="19.5" customHeight="1" x14ac:dyDescent="0.25">
      <c r="B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s="1" customFormat="1" ht="19.5" customHeight="1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s="1" customFormat="1" ht="19.5" customHeight="1" x14ac:dyDescent="0.25">
      <c r="B62" s="24"/>
      <c r="C62" s="27"/>
      <c r="D62" s="25" t="s">
        <v>1</v>
      </c>
      <c r="E62" s="28" t="s">
        <v>2</v>
      </c>
      <c r="F62" s="28" t="s">
        <v>3</v>
      </c>
      <c r="G62" s="28" t="s">
        <v>4</v>
      </c>
      <c r="H62" s="28" t="s">
        <v>5</v>
      </c>
      <c r="I62" s="28" t="s">
        <v>6</v>
      </c>
      <c r="J62" s="28" t="s">
        <v>7</v>
      </c>
      <c r="K62" s="28" t="s">
        <v>8</v>
      </c>
      <c r="L62" s="28" t="s">
        <v>9</v>
      </c>
      <c r="M62" s="28" t="s">
        <v>10</v>
      </c>
      <c r="N62" s="28" t="s">
        <v>11</v>
      </c>
      <c r="O62" s="28" t="s">
        <v>12</v>
      </c>
      <c r="P62" s="26" t="s">
        <v>40</v>
      </c>
      <c r="Q62" s="3"/>
    </row>
    <row r="63" spans="2:17" s="1" customFormat="1" ht="19.5" customHeight="1" x14ac:dyDescent="0.25">
      <c r="B63" s="24" t="s">
        <v>53</v>
      </c>
      <c r="C63" s="66"/>
      <c r="D63" s="67">
        <f>+D26/D45*100</f>
        <v>17.989543070806885</v>
      </c>
      <c r="E63" s="67">
        <f t="shared" ref="E63:P63" si="11">+E26/E45*100</f>
        <v>16.681904229230309</v>
      </c>
      <c r="F63" s="67">
        <f t="shared" si="11"/>
        <v>16.096764707135886</v>
      </c>
      <c r="G63" s="67">
        <f t="shared" si="11"/>
        <v>16.223769210078824</v>
      </c>
      <c r="H63" s="67">
        <f t="shared" si="11"/>
        <v>15.222195057734982</v>
      </c>
      <c r="I63" s="67">
        <f t="shared" si="11"/>
        <v>15.473075982006737</v>
      </c>
      <c r="J63" s="67">
        <f t="shared" si="11"/>
        <v>16.554563147743799</v>
      </c>
      <c r="K63" s="67">
        <f t="shared" si="11"/>
        <v>16.108082026538</v>
      </c>
      <c r="L63" s="67">
        <f t="shared" si="11"/>
        <v>16.179770788246525</v>
      </c>
      <c r="M63" s="67">
        <f t="shared" si="11"/>
        <v>15.653119746860478</v>
      </c>
      <c r="N63" s="67">
        <f t="shared" si="11"/>
        <v>14.469504447268106</v>
      </c>
      <c r="O63" s="67">
        <f t="shared" si="11"/>
        <v>16.371180189673339</v>
      </c>
      <c r="P63" s="67">
        <f t="shared" si="11"/>
        <v>16.128410697491919</v>
      </c>
      <c r="Q63" s="3"/>
    </row>
    <row r="64" spans="2:17" s="1" customFormat="1" x14ac:dyDescent="0.25">
      <c r="B64" s="1" t="s">
        <v>52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</sheetData>
  <mergeCells count="3">
    <mergeCell ref="D5:P5"/>
    <mergeCell ref="D24:P24"/>
    <mergeCell ref="D43:P43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B2:S22"/>
  <sheetViews>
    <sheetView workbookViewId="0">
      <selection activeCell="I11" sqref="I11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7109375" style="1" customWidth="1"/>
    <col min="17" max="17" width="13.5703125" style="1" customWidth="1"/>
    <col min="18" max="18" width="9.5703125" style="1" customWidth="1"/>
  </cols>
  <sheetData>
    <row r="2" spans="2:19" s="1" customFormat="1" ht="23.25" x14ac:dyDescent="0.25">
      <c r="B2" s="107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9" s="1" customFormat="1" ht="18.75" x14ac:dyDescent="0.25">
      <c r="B3" s="19"/>
      <c r="D3" s="3"/>
    </row>
    <row r="4" spans="2:19" s="1" customFormat="1" x14ac:dyDescent="0.25">
      <c r="D4" s="3"/>
    </row>
    <row r="5" spans="2:19" s="1" customFormat="1" ht="21" x14ac:dyDescent="0.25">
      <c r="B5" s="6"/>
      <c r="C5" s="7" t="s">
        <v>39</v>
      </c>
      <c r="D5" s="130">
        <v>2015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  <c r="Q5" s="61"/>
      <c r="R5" s="51"/>
      <c r="S5" s="51"/>
    </row>
    <row r="6" spans="2:19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40</v>
      </c>
      <c r="Q6" s="2"/>
    </row>
    <row r="7" spans="2:19" s="1" customFormat="1" ht="20.100000000000001" customHeight="1" x14ac:dyDescent="0.25">
      <c r="B7" s="23" t="s">
        <v>41</v>
      </c>
      <c r="C7" s="8"/>
      <c r="D7" s="37">
        <v>206274</v>
      </c>
      <c r="E7" s="37">
        <v>149888</v>
      </c>
      <c r="F7" s="37">
        <v>189903</v>
      </c>
      <c r="G7" s="37">
        <v>179253</v>
      </c>
      <c r="H7" s="37">
        <v>175671</v>
      </c>
      <c r="I7" s="37">
        <v>175272</v>
      </c>
      <c r="J7" s="37">
        <v>186884</v>
      </c>
      <c r="K7" s="37">
        <v>172631</v>
      </c>
      <c r="L7" s="37">
        <v>166373</v>
      </c>
      <c r="M7" s="37">
        <v>161613</v>
      </c>
      <c r="N7" s="37">
        <v>166000</v>
      </c>
      <c r="O7" s="37">
        <v>193247</v>
      </c>
      <c r="P7" s="38">
        <f>SUM(D7:O7)</f>
        <v>2123009</v>
      </c>
      <c r="Q7" s="2"/>
    </row>
    <row r="8" spans="2:19" s="1" customFormat="1" ht="20.100000000000001" customHeight="1" x14ac:dyDescent="0.25">
      <c r="B8" s="31" t="s">
        <v>17</v>
      </c>
      <c r="C8" s="14"/>
      <c r="D8" s="35">
        <v>80869</v>
      </c>
      <c r="E8" s="35">
        <v>53940</v>
      </c>
      <c r="F8" s="35">
        <v>65541</v>
      </c>
      <c r="G8" s="35">
        <v>58481</v>
      </c>
      <c r="H8" s="35">
        <v>58276</v>
      </c>
      <c r="I8" s="35">
        <v>55360</v>
      </c>
      <c r="J8" s="35">
        <v>61925</v>
      </c>
      <c r="K8" s="35">
        <v>55487</v>
      </c>
      <c r="L8" s="35">
        <v>52145</v>
      </c>
      <c r="M8" s="35">
        <v>50731</v>
      </c>
      <c r="N8" s="35">
        <v>56005</v>
      </c>
      <c r="O8" s="35">
        <v>63506</v>
      </c>
      <c r="P8" s="35">
        <f>SUM(D8:O8)</f>
        <v>712266</v>
      </c>
      <c r="Q8" s="36"/>
      <c r="R8" s="68"/>
    </row>
    <row r="9" spans="2:19" s="1" customFormat="1" ht="20.100000000000001" customHeight="1" x14ac:dyDescent="0.25">
      <c r="B9" s="30" t="s">
        <v>54</v>
      </c>
      <c r="C9" s="14"/>
      <c r="D9" s="15">
        <v>120199</v>
      </c>
      <c r="E9" s="15">
        <v>91769</v>
      </c>
      <c r="F9" s="15">
        <v>118495</v>
      </c>
      <c r="G9" s="15">
        <v>115379</v>
      </c>
      <c r="H9" s="15">
        <v>112509</v>
      </c>
      <c r="I9" s="15">
        <v>115141</v>
      </c>
      <c r="J9" s="15">
        <v>120102</v>
      </c>
      <c r="K9" s="15">
        <v>113413</v>
      </c>
      <c r="L9" s="15">
        <v>110297</v>
      </c>
      <c r="M9" s="15">
        <v>107143</v>
      </c>
      <c r="N9" s="15">
        <v>106633</v>
      </c>
      <c r="O9" s="15">
        <v>125276</v>
      </c>
      <c r="P9" s="35">
        <f t="shared" ref="P9:P10" si="0">SUM(D9:O9)</f>
        <v>1356356</v>
      </c>
      <c r="Q9" s="3"/>
    </row>
    <row r="10" spans="2:19" s="1" customFormat="1" ht="20.100000000000001" customHeight="1" x14ac:dyDescent="0.25">
      <c r="B10" s="32" t="s">
        <v>55</v>
      </c>
      <c r="C10" s="33"/>
      <c r="D10" s="34">
        <v>5206</v>
      </c>
      <c r="E10" s="34">
        <v>4179</v>
      </c>
      <c r="F10" s="34">
        <v>5867</v>
      </c>
      <c r="G10" s="34">
        <v>5393</v>
      </c>
      <c r="H10" s="34">
        <v>4886</v>
      </c>
      <c r="I10" s="34">
        <v>4771</v>
      </c>
      <c r="J10" s="34">
        <v>4857</v>
      </c>
      <c r="K10" s="34">
        <v>3731</v>
      </c>
      <c r="L10" s="34">
        <v>3931</v>
      </c>
      <c r="M10" s="34">
        <v>3739</v>
      </c>
      <c r="N10" s="34">
        <v>3362</v>
      </c>
      <c r="O10" s="34">
        <v>4465</v>
      </c>
      <c r="P10" s="46">
        <f t="shared" si="0"/>
        <v>54387</v>
      </c>
      <c r="Q10" s="3"/>
    </row>
    <row r="11" spans="2:19" s="1" customFormat="1" x14ac:dyDescent="0.25">
      <c r="B11" s="1" t="s">
        <v>52</v>
      </c>
    </row>
    <row r="12" spans="2:19" s="1" customFormat="1" x14ac:dyDescent="0.25"/>
    <row r="13" spans="2:19" s="1" customFormat="1" x14ac:dyDescent="0.25"/>
    <row r="14" spans="2:19" s="1" customFormat="1" x14ac:dyDescent="0.25"/>
    <row r="15" spans="2:19" s="1" customFormat="1" ht="23.25" x14ac:dyDescent="0.25">
      <c r="B15" s="107" t="s">
        <v>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9" s="1" customFormat="1" ht="18.75" x14ac:dyDescent="0.25">
      <c r="B16" s="19" t="s">
        <v>56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s="1" customFormat="1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s="1" customFormat="1" ht="19.5" customHeight="1" x14ac:dyDescent="0.25">
      <c r="B18" s="24" t="s">
        <v>57</v>
      </c>
      <c r="C18" s="27"/>
      <c r="D18" s="25" t="s">
        <v>1</v>
      </c>
      <c r="E18" s="28" t="s">
        <v>2</v>
      </c>
      <c r="F18" s="28" t="s">
        <v>3</v>
      </c>
      <c r="G18" s="28" t="s">
        <v>4</v>
      </c>
      <c r="H18" s="28" t="s">
        <v>5</v>
      </c>
      <c r="I18" s="28" t="s">
        <v>6</v>
      </c>
      <c r="J18" s="28" t="s">
        <v>7</v>
      </c>
      <c r="K18" s="28" t="s">
        <v>8</v>
      </c>
      <c r="L18" s="28" t="s">
        <v>9</v>
      </c>
      <c r="M18" s="28" t="s">
        <v>10</v>
      </c>
      <c r="N18" s="28" t="s">
        <v>11</v>
      </c>
      <c r="O18" s="28" t="s">
        <v>12</v>
      </c>
      <c r="P18" s="26" t="s">
        <v>40</v>
      </c>
    </row>
    <row r="19" spans="2:16" s="1" customFormat="1" ht="20.100000000000001" customHeight="1" x14ac:dyDescent="0.25">
      <c r="B19" s="69"/>
      <c r="C19" s="39" t="s">
        <v>17</v>
      </c>
      <c r="D19" s="74">
        <f>+D8/D$7*100</f>
        <v>39.204650125561145</v>
      </c>
      <c r="E19" s="74">
        <f t="shared" ref="E19:P19" si="1">+E8/E$7*100</f>
        <v>35.986870196413321</v>
      </c>
      <c r="F19" s="74">
        <f t="shared" si="1"/>
        <v>34.51288289284529</v>
      </c>
      <c r="G19" s="74">
        <f t="shared" si="1"/>
        <v>32.624837520153079</v>
      </c>
      <c r="H19" s="74">
        <f t="shared" si="1"/>
        <v>33.173375229833042</v>
      </c>
      <c r="I19" s="74">
        <f t="shared" si="1"/>
        <v>31.585193299557258</v>
      </c>
      <c r="J19" s="74">
        <f t="shared" si="1"/>
        <v>33.135527921063336</v>
      </c>
      <c r="K19" s="74">
        <f t="shared" si="1"/>
        <v>32.141967549281411</v>
      </c>
      <c r="L19" s="74">
        <f t="shared" si="1"/>
        <v>31.342225000450796</v>
      </c>
      <c r="M19" s="74">
        <f t="shared" si="1"/>
        <v>31.390420325097612</v>
      </c>
      <c r="N19" s="74">
        <f t="shared" si="1"/>
        <v>33.737951807228917</v>
      </c>
      <c r="O19" s="74">
        <f t="shared" si="1"/>
        <v>32.862605887801621</v>
      </c>
      <c r="P19" s="74">
        <f t="shared" si="1"/>
        <v>33.549834221145552</v>
      </c>
    </row>
    <row r="20" spans="2:16" s="1" customFormat="1" ht="20.100000000000001" customHeight="1" x14ac:dyDescent="0.25">
      <c r="B20" s="70"/>
      <c r="C20" s="54" t="s">
        <v>58</v>
      </c>
      <c r="D20" s="29">
        <f>+D9/D$7*100</f>
        <v>58.271522344066625</v>
      </c>
      <c r="E20" s="29">
        <f t="shared" ref="E20:P20" si="2">+E9/E$7*100</f>
        <v>61.225048035866777</v>
      </c>
      <c r="F20" s="29">
        <f t="shared" si="2"/>
        <v>62.397645113557978</v>
      </c>
      <c r="G20" s="29">
        <f t="shared" si="2"/>
        <v>64.36656569206653</v>
      </c>
      <c r="H20" s="29">
        <f t="shared" si="2"/>
        <v>64.045289205389622</v>
      </c>
      <c r="I20" s="29">
        <f t="shared" si="2"/>
        <v>65.692751837144542</v>
      </c>
      <c r="J20" s="29">
        <f t="shared" si="2"/>
        <v>64.265533700049232</v>
      </c>
      <c r="K20" s="29">
        <f t="shared" si="2"/>
        <v>65.696775202599767</v>
      </c>
      <c r="L20" s="29">
        <f t="shared" si="2"/>
        <v>66.295011810810649</v>
      </c>
      <c r="M20" s="29">
        <f t="shared" si="2"/>
        <v>66.296028166051002</v>
      </c>
      <c r="N20" s="29">
        <f t="shared" si="2"/>
        <v>64.236746987951804</v>
      </c>
      <c r="O20" s="29">
        <f t="shared" si="2"/>
        <v>64.826879589333856</v>
      </c>
      <c r="P20" s="29">
        <f t="shared" si="2"/>
        <v>63.888377298447629</v>
      </c>
    </row>
    <row r="21" spans="2:16" s="1" customFormat="1" ht="20.100000000000001" customHeight="1" x14ac:dyDescent="0.25">
      <c r="B21" s="71"/>
      <c r="C21" s="55" t="s">
        <v>59</v>
      </c>
      <c r="D21" s="75">
        <f>+D10/D$7*100</f>
        <v>2.5238275303722233</v>
      </c>
      <c r="E21" s="75">
        <f t="shared" ref="E21:P21" si="3">+E10/E$7*100</f>
        <v>2.7880817677198975</v>
      </c>
      <c r="F21" s="75">
        <f t="shared" si="3"/>
        <v>3.0894719935967307</v>
      </c>
      <c r="G21" s="75">
        <f t="shared" si="3"/>
        <v>3.0085967877803999</v>
      </c>
      <c r="H21" s="75">
        <f t="shared" si="3"/>
        <v>2.7813355647773395</v>
      </c>
      <c r="I21" s="75">
        <f t="shared" si="3"/>
        <v>2.722054863298188</v>
      </c>
      <c r="J21" s="75">
        <f t="shared" si="3"/>
        <v>2.5989383788874378</v>
      </c>
      <c r="K21" s="75">
        <f t="shared" si="3"/>
        <v>2.1612572481188201</v>
      </c>
      <c r="L21" s="75">
        <f t="shared" si="3"/>
        <v>2.3627631887385574</v>
      </c>
      <c r="M21" s="75">
        <f t="shared" si="3"/>
        <v>2.313551508851392</v>
      </c>
      <c r="N21" s="75">
        <f t="shared" si="3"/>
        <v>2.0253012048192769</v>
      </c>
      <c r="O21" s="75">
        <f t="shared" si="3"/>
        <v>2.3105145228645205</v>
      </c>
      <c r="P21" s="75">
        <f t="shared" si="3"/>
        <v>2.5617884804068187</v>
      </c>
    </row>
    <row r="22" spans="2:16" x14ac:dyDescent="0.25">
      <c r="B22" s="1" t="s">
        <v>52</v>
      </c>
    </row>
  </sheetData>
  <mergeCells count="1">
    <mergeCell ref="D5:P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B2:R24"/>
  <sheetViews>
    <sheetView workbookViewId="0">
      <selection activeCell="P7" sqref="P7:P10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5703125" style="1" customWidth="1"/>
    <col min="17" max="17" width="13.5703125" style="1" customWidth="1"/>
    <col min="18" max="18" width="9.5703125" style="1" customWidth="1"/>
  </cols>
  <sheetData>
    <row r="2" spans="2:16" ht="23.25" x14ac:dyDescent="0.25">
      <c r="B2" s="107" t="s">
        <v>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8.75" x14ac:dyDescent="0.25">
      <c r="B3" s="1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ht="21" customHeight="1" x14ac:dyDescent="0.25">
      <c r="B5" s="6"/>
      <c r="C5" s="7" t="s">
        <v>39</v>
      </c>
      <c r="D5" s="133">
        <v>2015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5"/>
    </row>
    <row r="6" spans="2:16" x14ac:dyDescent="0.25">
      <c r="B6" s="12"/>
      <c r="C6" s="11"/>
      <c r="D6" s="25" t="s">
        <v>1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6</v>
      </c>
      <c r="J6" s="28" t="s">
        <v>7</v>
      </c>
      <c r="K6" s="28" t="s">
        <v>8</v>
      </c>
      <c r="L6" s="28" t="s">
        <v>9</v>
      </c>
      <c r="M6" s="28" t="s">
        <v>10</v>
      </c>
      <c r="N6" s="28" t="s">
        <v>11</v>
      </c>
      <c r="O6" s="28" t="s">
        <v>12</v>
      </c>
      <c r="P6" s="26" t="s">
        <v>40</v>
      </c>
    </row>
    <row r="7" spans="2:16" s="1" customFormat="1" ht="19.5" customHeight="1" x14ac:dyDescent="0.25">
      <c r="B7" s="73"/>
      <c r="C7" s="42" t="s">
        <v>60</v>
      </c>
      <c r="D7" s="123">
        <v>12900</v>
      </c>
      <c r="E7" s="123">
        <v>10123</v>
      </c>
      <c r="F7" s="123">
        <v>12830</v>
      </c>
      <c r="G7" s="123">
        <v>12424</v>
      </c>
      <c r="H7" s="123">
        <v>11866</v>
      </c>
      <c r="I7" s="123">
        <v>11681</v>
      </c>
      <c r="J7" s="123">
        <v>11818</v>
      </c>
      <c r="K7" s="123">
        <v>10903</v>
      </c>
      <c r="L7" s="123">
        <v>10926</v>
      </c>
      <c r="M7" s="123">
        <v>10421</v>
      </c>
      <c r="N7" s="123">
        <v>8953</v>
      </c>
      <c r="O7" s="123">
        <v>11305</v>
      </c>
      <c r="P7" s="125">
        <f>SUM(D7:O7)</f>
        <v>136150</v>
      </c>
    </row>
    <row r="8" spans="2:16" s="1" customFormat="1" ht="19.5" customHeight="1" x14ac:dyDescent="0.25">
      <c r="B8" s="69"/>
      <c r="C8" s="39" t="s">
        <v>61</v>
      </c>
      <c r="D8" s="43">
        <v>72</v>
      </c>
      <c r="E8" s="43">
        <v>56</v>
      </c>
      <c r="F8" s="43">
        <v>61</v>
      </c>
      <c r="G8" s="43">
        <v>73</v>
      </c>
      <c r="H8" s="43">
        <v>72</v>
      </c>
      <c r="I8" s="43">
        <v>74</v>
      </c>
      <c r="J8" s="43">
        <v>74</v>
      </c>
      <c r="K8" s="43">
        <v>100</v>
      </c>
      <c r="L8" s="43">
        <v>82</v>
      </c>
      <c r="M8" s="43">
        <v>55</v>
      </c>
      <c r="N8" s="43">
        <v>65</v>
      </c>
      <c r="O8" s="43">
        <v>62</v>
      </c>
      <c r="P8" s="126">
        <f t="shared" ref="P8:P10" si="0">SUM(D8:O8)</f>
        <v>846</v>
      </c>
    </row>
    <row r="9" spans="2:16" s="1" customFormat="1" ht="19.5" customHeight="1" x14ac:dyDescent="0.25">
      <c r="B9" s="70"/>
      <c r="C9" s="40" t="s">
        <v>19</v>
      </c>
      <c r="D9" s="15">
        <v>217010</v>
      </c>
      <c r="E9" s="15">
        <v>158500</v>
      </c>
      <c r="F9" s="15">
        <v>198763</v>
      </c>
      <c r="G9" s="15">
        <v>185852</v>
      </c>
      <c r="H9" s="15">
        <v>180471</v>
      </c>
      <c r="I9" s="15">
        <v>181203</v>
      </c>
      <c r="J9" s="15">
        <v>194484</v>
      </c>
      <c r="K9" s="15">
        <v>177859</v>
      </c>
      <c r="L9" s="15">
        <v>169869</v>
      </c>
      <c r="M9" s="15">
        <v>164256</v>
      </c>
      <c r="N9" s="15">
        <v>170039</v>
      </c>
      <c r="O9" s="15">
        <v>195714</v>
      </c>
      <c r="P9" s="126">
        <f t="shared" si="0"/>
        <v>2194020</v>
      </c>
    </row>
    <row r="10" spans="2:16" s="1" customFormat="1" ht="19.5" customHeight="1" x14ac:dyDescent="0.25">
      <c r="B10" s="71"/>
      <c r="C10" s="41" t="s">
        <v>20</v>
      </c>
      <c r="D10" s="44">
        <v>14285</v>
      </c>
      <c r="E10" s="44">
        <v>10584</v>
      </c>
      <c r="F10" s="44">
        <v>14682</v>
      </c>
      <c r="G10" s="44">
        <v>13653</v>
      </c>
      <c r="H10" s="44">
        <v>12825</v>
      </c>
      <c r="I10" s="44">
        <v>11940</v>
      </c>
      <c r="J10" s="44">
        <v>13322</v>
      </c>
      <c r="K10" s="44">
        <v>11246</v>
      </c>
      <c r="L10" s="44">
        <v>11970</v>
      </c>
      <c r="M10" s="44">
        <v>10752</v>
      </c>
      <c r="N10" s="44">
        <v>10493</v>
      </c>
      <c r="O10" s="44">
        <v>13764</v>
      </c>
      <c r="P10" s="34">
        <f t="shared" si="0"/>
        <v>149516</v>
      </c>
    </row>
    <row r="11" spans="2:16" x14ac:dyDescent="0.25">
      <c r="B11" s="1" t="s">
        <v>62</v>
      </c>
    </row>
    <row r="12" spans="2:16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5" spans="2:16" ht="23.25" x14ac:dyDescent="0.25">
      <c r="B15" s="107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6" ht="18.75" x14ac:dyDescent="0.25">
      <c r="B16" s="19" t="s">
        <v>56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x14ac:dyDescent="0.25">
      <c r="B18" s="6"/>
      <c r="C18" s="7" t="s">
        <v>63</v>
      </c>
      <c r="D18" s="133">
        <v>2015</v>
      </c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5"/>
    </row>
    <row r="19" spans="2:16" x14ac:dyDescent="0.25">
      <c r="B19" s="12"/>
      <c r="C19" s="11"/>
      <c r="D19" s="25" t="s">
        <v>1</v>
      </c>
      <c r="E19" s="28" t="s">
        <v>2</v>
      </c>
      <c r="F19" s="28" t="s">
        <v>3</v>
      </c>
      <c r="G19" s="28" t="s">
        <v>4</v>
      </c>
      <c r="H19" s="28" t="s">
        <v>5</v>
      </c>
      <c r="I19" s="28" t="s">
        <v>6</v>
      </c>
      <c r="J19" s="28" t="s">
        <v>7</v>
      </c>
      <c r="K19" s="28" t="s">
        <v>8</v>
      </c>
      <c r="L19" s="28" t="s">
        <v>9</v>
      </c>
      <c r="M19" s="28" t="s">
        <v>10</v>
      </c>
      <c r="N19" s="28" t="s">
        <v>11</v>
      </c>
      <c r="O19" s="28" t="s">
        <v>12</v>
      </c>
      <c r="P19" s="26" t="s">
        <v>40</v>
      </c>
    </row>
    <row r="20" spans="2:16" s="1" customFormat="1" ht="19.5" customHeight="1" x14ac:dyDescent="0.25">
      <c r="B20" s="73"/>
      <c r="C20" s="42" t="s">
        <v>60</v>
      </c>
      <c r="D20" s="74">
        <f>+(D7/SUM(D$7:D$10)*100)</f>
        <v>5.281106330367999</v>
      </c>
      <c r="E20" s="74">
        <f t="shared" ref="E20:P20" si="1">+(E7/SUM(E$7:E$10)*100)</f>
        <v>5.647010258670222</v>
      </c>
      <c r="F20" s="74">
        <f t="shared" si="1"/>
        <v>5.6685635515340023</v>
      </c>
      <c r="G20" s="74">
        <f t="shared" si="1"/>
        <v>5.860322072433279</v>
      </c>
      <c r="H20" s="74">
        <f t="shared" si="1"/>
        <v>5.7816930917879104</v>
      </c>
      <c r="I20" s="74">
        <f t="shared" si="1"/>
        <v>5.7008853185487416</v>
      </c>
      <c r="J20" s="74">
        <f t="shared" si="1"/>
        <v>5.3792023596027274</v>
      </c>
      <c r="K20" s="74">
        <f t="shared" si="1"/>
        <v>5.4485577787994481</v>
      </c>
      <c r="L20" s="74">
        <f t="shared" si="1"/>
        <v>5.6656313035722619</v>
      </c>
      <c r="M20" s="74">
        <f t="shared" si="1"/>
        <v>5.6182743525047982</v>
      </c>
      <c r="N20" s="74">
        <f t="shared" si="1"/>
        <v>4.7232920073859139</v>
      </c>
      <c r="O20" s="74">
        <f t="shared" si="1"/>
        <v>5.1189748466118772</v>
      </c>
      <c r="P20" s="74">
        <f t="shared" si="1"/>
        <v>5.4887419311663788</v>
      </c>
    </row>
    <row r="21" spans="2:16" s="1" customFormat="1" ht="19.5" customHeight="1" x14ac:dyDescent="0.25">
      <c r="B21" s="69"/>
      <c r="C21" s="39" t="s">
        <v>61</v>
      </c>
      <c r="D21" s="29">
        <f t="shared" ref="D21:P23" si="2">+(D8/SUM(D$7:D$10)*100)</f>
        <v>2.9475942309030695E-2</v>
      </c>
      <c r="E21" s="29">
        <f t="shared" si="2"/>
        <v>3.1239017532898587E-2</v>
      </c>
      <c r="F21" s="29">
        <f t="shared" si="2"/>
        <v>2.6951081577831191E-2</v>
      </c>
      <c r="G21" s="29">
        <f t="shared" si="2"/>
        <v>3.443363741851492E-2</v>
      </c>
      <c r="H21" s="29">
        <f t="shared" si="2"/>
        <v>3.5081906506719156E-2</v>
      </c>
      <c r="I21" s="29">
        <f t="shared" si="2"/>
        <v>3.6115530654276765E-2</v>
      </c>
      <c r="J21" s="29">
        <f t="shared" si="2"/>
        <v>3.3682600660907246E-2</v>
      </c>
      <c r="K21" s="29">
        <f t="shared" si="2"/>
        <v>4.9973014572131047E-2</v>
      </c>
      <c r="L21" s="29">
        <f t="shared" si="2"/>
        <v>4.2520754795252191E-2</v>
      </c>
      <c r="M21" s="29">
        <f t="shared" si="2"/>
        <v>2.9652153285458581E-2</v>
      </c>
      <c r="N21" s="29">
        <f t="shared" si="2"/>
        <v>3.4291743603270905E-2</v>
      </c>
      <c r="O21" s="29">
        <f t="shared" si="2"/>
        <v>2.8073988544001449E-2</v>
      </c>
      <c r="P21" s="29">
        <f t="shared" si="2"/>
        <v>3.4105587027298982E-2</v>
      </c>
    </row>
    <row r="22" spans="2:16" s="1" customFormat="1" ht="19.5" customHeight="1" x14ac:dyDescent="0.25">
      <c r="B22" s="70"/>
      <c r="C22" s="40" t="s">
        <v>19</v>
      </c>
      <c r="D22" s="29">
        <f t="shared" si="2"/>
        <v>88.841308895593755</v>
      </c>
      <c r="E22" s="29">
        <f t="shared" si="2"/>
        <v>88.41757641007905</v>
      </c>
      <c r="F22" s="29">
        <f t="shared" si="2"/>
        <v>87.817669305810824</v>
      </c>
      <c r="G22" s="29">
        <f t="shared" si="2"/>
        <v>87.665210705559389</v>
      </c>
      <c r="H22" s="29">
        <f t="shared" si="2"/>
        <v>87.934260405196014</v>
      </c>
      <c r="I22" s="29">
        <f t="shared" si="2"/>
        <v>88.435709474958273</v>
      </c>
      <c r="J22" s="29">
        <f t="shared" si="2"/>
        <v>88.523336580214661</v>
      </c>
      <c r="K22" s="29">
        <f t="shared" si="2"/>
        <v>88.881503987846571</v>
      </c>
      <c r="L22" s="29">
        <f t="shared" si="2"/>
        <v>88.084854833106036</v>
      </c>
      <c r="M22" s="29">
        <f t="shared" si="2"/>
        <v>88.555347091932461</v>
      </c>
      <c r="N22" s="29">
        <f t="shared" si="2"/>
        <v>89.706673700870482</v>
      </c>
      <c r="O22" s="29">
        <f t="shared" si="2"/>
        <v>88.620525708075803</v>
      </c>
      <c r="P22" s="29">
        <f t="shared" si="2"/>
        <v>88.449574526754745</v>
      </c>
    </row>
    <row r="23" spans="2:16" s="1" customFormat="1" ht="19.5" customHeight="1" x14ac:dyDescent="0.25">
      <c r="B23" s="71"/>
      <c r="C23" s="41" t="s">
        <v>20</v>
      </c>
      <c r="D23" s="75">
        <f t="shared" si="2"/>
        <v>5.8481088317292143</v>
      </c>
      <c r="E23" s="75">
        <f t="shared" si="2"/>
        <v>5.9041743137178342</v>
      </c>
      <c r="F23" s="75">
        <f t="shared" si="2"/>
        <v>6.4868160610773353</v>
      </c>
      <c r="G23" s="75">
        <f t="shared" si="2"/>
        <v>6.440033584588825</v>
      </c>
      <c r="H23" s="75">
        <f t="shared" si="2"/>
        <v>6.2489645965093503</v>
      </c>
      <c r="I23" s="75">
        <f t="shared" si="2"/>
        <v>5.8272896758387098</v>
      </c>
      <c r="J23" s="75">
        <f t="shared" si="2"/>
        <v>6.063778459521707</v>
      </c>
      <c r="K23" s="75">
        <f t="shared" si="2"/>
        <v>5.6199652187818572</v>
      </c>
      <c r="L23" s="75">
        <f t="shared" si="2"/>
        <v>6.2069931085264489</v>
      </c>
      <c r="M23" s="75">
        <f t="shared" si="2"/>
        <v>5.7967264022772849</v>
      </c>
      <c r="N23" s="75">
        <f t="shared" si="2"/>
        <v>5.5357425481403322</v>
      </c>
      <c r="O23" s="75">
        <f t="shared" si="2"/>
        <v>6.2324254567683219</v>
      </c>
      <c r="P23" s="75">
        <f t="shared" si="2"/>
        <v>6.0275779550515773</v>
      </c>
    </row>
    <row r="24" spans="2:16" x14ac:dyDescent="0.25">
      <c r="B24" s="1" t="s">
        <v>52</v>
      </c>
    </row>
  </sheetData>
  <mergeCells count="2">
    <mergeCell ref="D5:P5"/>
    <mergeCell ref="D18:P18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148"/>
  <sheetViews>
    <sheetView topLeftCell="A5" workbookViewId="0">
      <selection activeCell="P11" sqref="P11"/>
    </sheetView>
  </sheetViews>
  <sheetFormatPr defaultRowHeight="15" x14ac:dyDescent="0.25"/>
  <cols>
    <col min="2" max="2" width="5.42578125" style="1" customWidth="1"/>
    <col min="3" max="3" width="5" style="1" customWidth="1"/>
    <col min="4" max="4" width="37.42578125" style="1" bestFit="1" customWidth="1"/>
    <col min="5" max="15" width="10.7109375" style="1" customWidth="1"/>
    <col min="16" max="16" width="13.5703125" style="1" customWidth="1"/>
    <col min="17" max="17" width="12.28515625" style="1" customWidth="1"/>
  </cols>
  <sheetData>
    <row r="2" spans="2:17" ht="23.25" x14ac:dyDescent="0.25">
      <c r="B2" s="107" t="s">
        <v>64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s="1" customFormat="1" ht="21" x14ac:dyDescent="0.25">
      <c r="B5" s="6"/>
      <c r="C5" s="77" t="s">
        <v>39</v>
      </c>
      <c r="D5" s="7"/>
      <c r="E5" s="62">
        <v>2015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s="1" customFormat="1" ht="19.5" customHeight="1" x14ac:dyDescent="0.25">
      <c r="B6" s="12"/>
      <c r="C6" s="78"/>
      <c r="D6" s="11"/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52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5" t="s">
        <v>40</v>
      </c>
    </row>
    <row r="7" spans="2:17" s="1" customFormat="1" ht="19.5" customHeight="1" x14ac:dyDescent="0.25">
      <c r="B7" s="72" t="s">
        <v>41</v>
      </c>
      <c r="C7" s="76"/>
      <c r="D7" s="79"/>
      <c r="E7" s="80">
        <f t="shared" ref="E7:P7" si="0">E8+E45+E69+E139</f>
        <v>253803</v>
      </c>
      <c r="F7" s="80">
        <f t="shared" si="0"/>
        <v>185944</v>
      </c>
      <c r="G7" s="80">
        <f t="shared" si="0"/>
        <v>234631</v>
      </c>
      <c r="H7" s="80">
        <f t="shared" si="0"/>
        <v>219351</v>
      </c>
      <c r="I7" s="80">
        <f t="shared" si="0"/>
        <v>212696</v>
      </c>
      <c r="J7" s="80">
        <f t="shared" si="0"/>
        <v>212524</v>
      </c>
      <c r="K7" s="80">
        <f t="shared" si="0"/>
        <v>227617</v>
      </c>
      <c r="L7" s="80">
        <f t="shared" si="0"/>
        <v>207250</v>
      </c>
      <c r="M7" s="80">
        <f t="shared" si="0"/>
        <v>200077</v>
      </c>
      <c r="N7" s="80">
        <f t="shared" si="0"/>
        <v>192147</v>
      </c>
      <c r="O7" s="80">
        <f t="shared" si="0"/>
        <v>195176</v>
      </c>
      <c r="P7" s="80">
        <f t="shared" si="0"/>
        <v>227760</v>
      </c>
      <c r="Q7" s="81">
        <f>SUM(E7:P7)</f>
        <v>2568976</v>
      </c>
    </row>
    <row r="8" spans="2:17" s="1" customFormat="1" ht="19.5" customHeight="1" x14ac:dyDescent="0.25">
      <c r="B8" s="82" t="s">
        <v>43</v>
      </c>
      <c r="C8" s="83"/>
      <c r="D8" s="108"/>
      <c r="E8" s="115">
        <f t="shared" ref="E8:P8" si="1">+E9+E44</f>
        <v>206274</v>
      </c>
      <c r="F8" s="115">
        <f t="shared" si="1"/>
        <v>149888</v>
      </c>
      <c r="G8" s="115">
        <f t="shared" si="1"/>
        <v>189903</v>
      </c>
      <c r="H8" s="115">
        <f t="shared" si="1"/>
        <v>179253</v>
      </c>
      <c r="I8" s="115">
        <f t="shared" si="1"/>
        <v>175671</v>
      </c>
      <c r="J8" s="115">
        <f t="shared" si="1"/>
        <v>175272</v>
      </c>
      <c r="K8" s="115">
        <f t="shared" si="1"/>
        <v>186884</v>
      </c>
      <c r="L8" s="115">
        <f t="shared" si="1"/>
        <v>172631</v>
      </c>
      <c r="M8" s="115">
        <f t="shared" si="1"/>
        <v>166373</v>
      </c>
      <c r="N8" s="115">
        <f t="shared" si="1"/>
        <v>161613</v>
      </c>
      <c r="O8" s="115">
        <f t="shared" si="1"/>
        <v>166000</v>
      </c>
      <c r="P8" s="115">
        <f t="shared" si="1"/>
        <v>193247</v>
      </c>
      <c r="Q8" s="115">
        <f>SUM(E8:P8)</f>
        <v>2123009</v>
      </c>
    </row>
    <row r="9" spans="2:17" s="1" customFormat="1" ht="19.5" customHeight="1" x14ac:dyDescent="0.25">
      <c r="B9" s="16"/>
      <c r="C9" s="84" t="s">
        <v>65</v>
      </c>
      <c r="D9" s="110"/>
      <c r="E9" s="124">
        <f t="shared" ref="E9:P9" si="2">+E10+E11+E14+E17+E22+E23+E24+E25+E28+E29+E32+E35+E36+E39+E40+E43</f>
        <v>202188</v>
      </c>
      <c r="F9" s="124">
        <f t="shared" si="2"/>
        <v>146900</v>
      </c>
      <c r="G9" s="124">
        <f t="shared" si="2"/>
        <v>186523</v>
      </c>
      <c r="H9" s="124">
        <f t="shared" si="2"/>
        <v>176291</v>
      </c>
      <c r="I9" s="124">
        <f t="shared" si="2"/>
        <v>172902</v>
      </c>
      <c r="J9" s="124">
        <f t="shared" si="2"/>
        <v>172120</v>
      </c>
      <c r="K9" s="124">
        <f t="shared" si="2"/>
        <v>183576</v>
      </c>
      <c r="L9" s="124">
        <f t="shared" si="2"/>
        <v>169956</v>
      </c>
      <c r="M9" s="124">
        <f t="shared" si="2"/>
        <v>163613</v>
      </c>
      <c r="N9" s="124">
        <f t="shared" si="2"/>
        <v>159282</v>
      </c>
      <c r="O9" s="124">
        <f t="shared" si="2"/>
        <v>163441</v>
      </c>
      <c r="P9" s="124">
        <f t="shared" si="2"/>
        <v>190021</v>
      </c>
      <c r="Q9" s="124">
        <f>SUM(E9:P9)</f>
        <v>2086813</v>
      </c>
    </row>
    <row r="10" spans="2:17" s="1" customFormat="1" ht="19.5" customHeight="1" x14ac:dyDescent="0.25">
      <c r="B10" s="85"/>
      <c r="C10" s="86"/>
      <c r="D10" s="110" t="s">
        <v>82</v>
      </c>
      <c r="E10" s="35">
        <v>1088</v>
      </c>
      <c r="F10" s="35">
        <v>978</v>
      </c>
      <c r="G10" s="35">
        <v>1379</v>
      </c>
      <c r="H10" s="35">
        <v>1573</v>
      </c>
      <c r="I10" s="35">
        <v>1358</v>
      </c>
      <c r="J10" s="35">
        <v>1421</v>
      </c>
      <c r="K10" s="35">
        <v>1267</v>
      </c>
      <c r="L10" s="35">
        <v>1942</v>
      </c>
      <c r="M10" s="35">
        <v>1433</v>
      </c>
      <c r="N10" s="35">
        <v>1423</v>
      </c>
      <c r="O10" s="35">
        <v>1382</v>
      </c>
      <c r="P10" s="35">
        <v>2297</v>
      </c>
      <c r="Q10" s="15">
        <f>SUM(E10:P10)</f>
        <v>17541</v>
      </c>
    </row>
    <row r="11" spans="2:17" s="1" customFormat="1" ht="19.5" customHeight="1" x14ac:dyDescent="0.25">
      <c r="B11" s="85"/>
      <c r="C11" s="86"/>
      <c r="D11" s="110" t="s">
        <v>79</v>
      </c>
      <c r="E11" s="35">
        <f>+E12+E13</f>
        <v>1488</v>
      </c>
      <c r="F11" s="35">
        <f t="shared" ref="F11:P11" si="3">+F12+F13</f>
        <v>1055</v>
      </c>
      <c r="G11" s="35">
        <f t="shared" si="3"/>
        <v>1473</v>
      </c>
      <c r="H11" s="35">
        <f t="shared" si="3"/>
        <v>1374</v>
      </c>
      <c r="I11" s="35">
        <f t="shared" si="3"/>
        <v>1404</v>
      </c>
      <c r="J11" s="35">
        <f t="shared" si="3"/>
        <v>1528</v>
      </c>
      <c r="K11" s="35">
        <f t="shared" si="3"/>
        <v>1606</v>
      </c>
      <c r="L11" s="35">
        <f t="shared" si="3"/>
        <v>1355</v>
      </c>
      <c r="M11" s="35">
        <f t="shared" si="3"/>
        <v>1239</v>
      </c>
      <c r="N11" s="35">
        <f t="shared" si="3"/>
        <v>1737</v>
      </c>
      <c r="O11" s="35">
        <f t="shared" si="3"/>
        <v>1791</v>
      </c>
      <c r="P11" s="35">
        <f t="shared" si="3"/>
        <v>1800</v>
      </c>
      <c r="Q11" s="15">
        <f t="shared" ref="Q11:Q44" si="4">SUM(E11:P11)</f>
        <v>17850</v>
      </c>
    </row>
    <row r="12" spans="2:17" s="1" customFormat="1" ht="19.5" customHeight="1" x14ac:dyDescent="0.25">
      <c r="B12" s="85"/>
      <c r="C12" s="86"/>
      <c r="D12" s="110" t="s">
        <v>80</v>
      </c>
      <c r="E12" s="35">
        <v>1295</v>
      </c>
      <c r="F12" s="35">
        <v>903</v>
      </c>
      <c r="G12" s="35">
        <v>1294</v>
      </c>
      <c r="H12" s="35">
        <v>1189</v>
      </c>
      <c r="I12" s="35">
        <v>1232</v>
      </c>
      <c r="J12" s="35">
        <v>1357</v>
      </c>
      <c r="K12" s="35">
        <v>1410</v>
      </c>
      <c r="L12" s="35">
        <v>1187</v>
      </c>
      <c r="M12" s="35">
        <v>1110</v>
      </c>
      <c r="N12" s="35">
        <v>1604</v>
      </c>
      <c r="O12" s="35">
        <v>1634</v>
      </c>
      <c r="P12" s="35">
        <v>1641</v>
      </c>
      <c r="Q12" s="15">
        <f t="shared" si="4"/>
        <v>15856</v>
      </c>
    </row>
    <row r="13" spans="2:17" s="1" customFormat="1" ht="19.5" customHeight="1" x14ac:dyDescent="0.25">
      <c r="B13" s="85"/>
      <c r="C13" s="86"/>
      <c r="D13" s="110" t="s">
        <v>83</v>
      </c>
      <c r="E13" s="35">
        <v>193</v>
      </c>
      <c r="F13" s="35">
        <v>152</v>
      </c>
      <c r="G13" s="35">
        <v>179</v>
      </c>
      <c r="H13" s="35">
        <v>185</v>
      </c>
      <c r="I13" s="35">
        <v>172</v>
      </c>
      <c r="J13" s="35">
        <v>171</v>
      </c>
      <c r="K13" s="35">
        <v>196</v>
      </c>
      <c r="L13" s="35">
        <v>168</v>
      </c>
      <c r="M13" s="35">
        <v>129</v>
      </c>
      <c r="N13" s="35">
        <v>133</v>
      </c>
      <c r="O13" s="35">
        <v>157</v>
      </c>
      <c r="P13" s="35">
        <v>159</v>
      </c>
      <c r="Q13" s="15">
        <f t="shared" si="4"/>
        <v>1994</v>
      </c>
    </row>
    <row r="14" spans="2:17" s="1" customFormat="1" ht="19.5" customHeight="1" x14ac:dyDescent="0.25">
      <c r="B14" s="85"/>
      <c r="C14" s="86"/>
      <c r="D14" s="110" t="s">
        <v>114</v>
      </c>
      <c r="E14" s="35">
        <f>+E15+E16</f>
        <v>4159</v>
      </c>
      <c r="F14" s="35">
        <f t="shared" ref="F14:P14" si="5">+F15+F16</f>
        <v>2834</v>
      </c>
      <c r="G14" s="35">
        <f t="shared" si="5"/>
        <v>2983</v>
      </c>
      <c r="H14" s="35">
        <f t="shared" si="5"/>
        <v>3391</v>
      </c>
      <c r="I14" s="35">
        <f t="shared" si="5"/>
        <v>3195</v>
      </c>
      <c r="J14" s="35">
        <f t="shared" si="5"/>
        <v>3567</v>
      </c>
      <c r="K14" s="35">
        <f t="shared" si="5"/>
        <v>3663</v>
      </c>
      <c r="L14" s="35">
        <f t="shared" si="5"/>
        <v>2510</v>
      </c>
      <c r="M14" s="35">
        <f t="shared" si="5"/>
        <v>2445</v>
      </c>
      <c r="N14" s="35">
        <f t="shared" si="5"/>
        <v>2298</v>
      </c>
      <c r="O14" s="35">
        <f t="shared" si="5"/>
        <v>2426</v>
      </c>
      <c r="P14" s="35">
        <f t="shared" si="5"/>
        <v>2960</v>
      </c>
      <c r="Q14" s="15">
        <f t="shared" si="4"/>
        <v>36431</v>
      </c>
    </row>
    <row r="15" spans="2:17" s="1" customFormat="1" ht="19.5" customHeight="1" x14ac:dyDescent="0.25">
      <c r="B15" s="85"/>
      <c r="C15" s="86"/>
      <c r="D15" s="110" t="s">
        <v>85</v>
      </c>
      <c r="E15" s="35">
        <v>4021</v>
      </c>
      <c r="F15" s="35">
        <v>2709</v>
      </c>
      <c r="G15" s="35">
        <v>2865</v>
      </c>
      <c r="H15" s="35">
        <v>3288</v>
      </c>
      <c r="I15" s="35">
        <v>3074</v>
      </c>
      <c r="J15" s="35">
        <v>3415</v>
      </c>
      <c r="K15" s="35">
        <v>3529</v>
      </c>
      <c r="L15" s="35">
        <v>2336</v>
      </c>
      <c r="M15" s="35">
        <v>2298</v>
      </c>
      <c r="N15" s="35">
        <v>2169</v>
      </c>
      <c r="O15" s="35">
        <v>2292</v>
      </c>
      <c r="P15" s="35">
        <v>2796</v>
      </c>
      <c r="Q15" s="15">
        <f t="shared" si="4"/>
        <v>34792</v>
      </c>
    </row>
    <row r="16" spans="2:17" s="1" customFormat="1" ht="19.5" customHeight="1" x14ac:dyDescent="0.25">
      <c r="B16" s="85"/>
      <c r="C16" s="86"/>
      <c r="D16" s="110" t="s">
        <v>86</v>
      </c>
      <c r="E16" s="35">
        <v>138</v>
      </c>
      <c r="F16" s="35">
        <v>125</v>
      </c>
      <c r="G16" s="35">
        <v>118</v>
      </c>
      <c r="H16" s="35">
        <v>103</v>
      </c>
      <c r="I16" s="35">
        <v>121</v>
      </c>
      <c r="J16" s="35">
        <v>152</v>
      </c>
      <c r="K16" s="35">
        <v>134</v>
      </c>
      <c r="L16" s="35">
        <v>174</v>
      </c>
      <c r="M16" s="35">
        <v>147</v>
      </c>
      <c r="N16" s="35">
        <v>129</v>
      </c>
      <c r="O16" s="35">
        <v>134</v>
      </c>
      <c r="P16" s="35">
        <v>164</v>
      </c>
      <c r="Q16" s="15">
        <f t="shared" si="4"/>
        <v>1639</v>
      </c>
    </row>
    <row r="17" spans="2:17" s="1" customFormat="1" ht="19.5" customHeight="1" x14ac:dyDescent="0.25">
      <c r="B17" s="85"/>
      <c r="C17" s="86"/>
      <c r="D17" s="110" t="s">
        <v>81</v>
      </c>
      <c r="E17" s="35">
        <f>+E18+E19+E20+E21</f>
        <v>36775</v>
      </c>
      <c r="F17" s="35">
        <f t="shared" ref="F17:P17" si="6">+F18+F19+F20+F21</f>
        <v>25275</v>
      </c>
      <c r="G17" s="35">
        <f t="shared" si="6"/>
        <v>28877</v>
      </c>
      <c r="H17" s="35">
        <f t="shared" si="6"/>
        <v>28240</v>
      </c>
      <c r="I17" s="35">
        <f t="shared" si="6"/>
        <v>29677</v>
      </c>
      <c r="J17" s="35">
        <f t="shared" si="6"/>
        <v>29414</v>
      </c>
      <c r="K17" s="35">
        <f t="shared" si="6"/>
        <v>31262</v>
      </c>
      <c r="L17" s="35">
        <f t="shared" si="6"/>
        <v>30108</v>
      </c>
      <c r="M17" s="35">
        <f t="shared" si="6"/>
        <v>29108</v>
      </c>
      <c r="N17" s="35">
        <f t="shared" si="6"/>
        <v>27527</v>
      </c>
      <c r="O17" s="35">
        <f t="shared" si="6"/>
        <v>28552</v>
      </c>
      <c r="P17" s="35">
        <f t="shared" si="6"/>
        <v>35260</v>
      </c>
      <c r="Q17" s="15">
        <f t="shared" si="4"/>
        <v>360075</v>
      </c>
    </row>
    <row r="18" spans="2:17" s="1" customFormat="1" ht="19.5" customHeight="1" x14ac:dyDescent="0.25">
      <c r="B18" s="85"/>
      <c r="C18" s="86"/>
      <c r="D18" s="110" t="s">
        <v>87</v>
      </c>
      <c r="E18" s="35">
        <v>12</v>
      </c>
      <c r="F18" s="35">
        <v>10</v>
      </c>
      <c r="G18" s="35">
        <v>21</v>
      </c>
      <c r="H18" s="35">
        <v>15</v>
      </c>
      <c r="I18" s="35">
        <v>16</v>
      </c>
      <c r="J18" s="35">
        <v>13</v>
      </c>
      <c r="K18" s="35">
        <v>8</v>
      </c>
      <c r="L18" s="35">
        <v>11</v>
      </c>
      <c r="M18" s="35">
        <v>7</v>
      </c>
      <c r="N18" s="35">
        <v>4</v>
      </c>
      <c r="O18" s="35">
        <v>15</v>
      </c>
      <c r="P18" s="35">
        <v>13</v>
      </c>
      <c r="Q18" s="15">
        <f t="shared" si="4"/>
        <v>145</v>
      </c>
    </row>
    <row r="19" spans="2:17" s="1" customFormat="1" ht="19.5" customHeight="1" x14ac:dyDescent="0.25">
      <c r="B19" s="85"/>
      <c r="C19" s="86"/>
      <c r="D19" s="110" t="s">
        <v>88</v>
      </c>
      <c r="E19" s="35">
        <v>280</v>
      </c>
      <c r="F19" s="35">
        <v>217</v>
      </c>
      <c r="G19" s="35">
        <v>244</v>
      </c>
      <c r="H19" s="35">
        <v>235</v>
      </c>
      <c r="I19" s="35">
        <v>233</v>
      </c>
      <c r="J19" s="35">
        <v>177</v>
      </c>
      <c r="K19" s="35">
        <v>150</v>
      </c>
      <c r="L19" s="35">
        <v>134</v>
      </c>
      <c r="M19" s="35">
        <v>108</v>
      </c>
      <c r="N19" s="35">
        <v>81</v>
      </c>
      <c r="O19" s="35">
        <v>64</v>
      </c>
      <c r="P19" s="35">
        <v>89</v>
      </c>
      <c r="Q19" s="15">
        <f t="shared" si="4"/>
        <v>2012</v>
      </c>
    </row>
    <row r="20" spans="2:17" s="1" customFormat="1" ht="19.5" customHeight="1" x14ac:dyDescent="0.25">
      <c r="B20" s="85"/>
      <c r="C20" s="86"/>
      <c r="D20" s="110" t="s">
        <v>89</v>
      </c>
      <c r="E20" s="35">
        <v>36151</v>
      </c>
      <c r="F20" s="35">
        <v>24777</v>
      </c>
      <c r="G20" s="35">
        <v>28220</v>
      </c>
      <c r="H20" s="35">
        <v>27176</v>
      </c>
      <c r="I20" s="35">
        <v>26635</v>
      </c>
      <c r="J20" s="35">
        <v>25956</v>
      </c>
      <c r="K20" s="35">
        <v>26862</v>
      </c>
      <c r="L20" s="35">
        <v>25177</v>
      </c>
      <c r="M20" s="35">
        <v>23145</v>
      </c>
      <c r="N20" s="35">
        <v>21700</v>
      </c>
      <c r="O20" s="35">
        <v>22280</v>
      </c>
      <c r="P20" s="35">
        <v>28044</v>
      </c>
      <c r="Q20" s="15">
        <f t="shared" si="4"/>
        <v>316123</v>
      </c>
    </row>
    <row r="21" spans="2:17" s="1" customFormat="1" ht="19.5" customHeight="1" x14ac:dyDescent="0.25">
      <c r="B21" s="85"/>
      <c r="C21" s="86"/>
      <c r="D21" s="110" t="s">
        <v>90</v>
      </c>
      <c r="E21" s="35">
        <v>332</v>
      </c>
      <c r="F21" s="35">
        <v>271</v>
      </c>
      <c r="G21" s="35">
        <v>392</v>
      </c>
      <c r="H21" s="35">
        <v>814</v>
      </c>
      <c r="I21" s="35">
        <v>2793</v>
      </c>
      <c r="J21" s="35">
        <v>3268</v>
      </c>
      <c r="K21" s="35">
        <v>4242</v>
      </c>
      <c r="L21" s="35">
        <v>4786</v>
      </c>
      <c r="M21" s="35">
        <v>5848</v>
      </c>
      <c r="N21" s="35">
        <v>5742</v>
      </c>
      <c r="O21" s="35">
        <v>6193</v>
      </c>
      <c r="P21" s="35">
        <v>7114</v>
      </c>
      <c r="Q21" s="15">
        <f t="shared" si="4"/>
        <v>41795</v>
      </c>
    </row>
    <row r="22" spans="2:17" s="1" customFormat="1" ht="19.5" customHeight="1" x14ac:dyDescent="0.25">
      <c r="B22" s="85"/>
      <c r="C22" s="86"/>
      <c r="D22" s="110" t="s">
        <v>91</v>
      </c>
      <c r="E22" s="35">
        <v>23087</v>
      </c>
      <c r="F22" s="35">
        <v>17350</v>
      </c>
      <c r="G22" s="35">
        <v>21926</v>
      </c>
      <c r="H22" s="35">
        <v>21590</v>
      </c>
      <c r="I22" s="35">
        <v>21758</v>
      </c>
      <c r="J22" s="35">
        <v>18959</v>
      </c>
      <c r="K22" s="35">
        <v>24480</v>
      </c>
      <c r="L22" s="35">
        <v>19478</v>
      </c>
      <c r="M22" s="35">
        <v>18426</v>
      </c>
      <c r="N22" s="35">
        <v>15426</v>
      </c>
      <c r="O22" s="35">
        <v>18180</v>
      </c>
      <c r="P22" s="35">
        <v>16090</v>
      </c>
      <c r="Q22" s="15">
        <f t="shared" si="4"/>
        <v>236750</v>
      </c>
    </row>
    <row r="23" spans="2:17" s="1" customFormat="1" ht="19.5" customHeight="1" x14ac:dyDescent="0.25">
      <c r="B23" s="85"/>
      <c r="C23" s="86"/>
      <c r="D23" s="110" t="s">
        <v>92</v>
      </c>
      <c r="E23" s="35">
        <v>40399</v>
      </c>
      <c r="F23" s="35">
        <v>23290</v>
      </c>
      <c r="G23" s="35">
        <v>30975</v>
      </c>
      <c r="H23" s="35">
        <v>28686</v>
      </c>
      <c r="I23" s="35">
        <v>24617</v>
      </c>
      <c r="J23" s="35">
        <v>23149</v>
      </c>
      <c r="K23" s="35">
        <v>25653</v>
      </c>
      <c r="L23" s="35">
        <v>23801</v>
      </c>
      <c r="M23" s="35">
        <v>23278</v>
      </c>
      <c r="N23" s="35">
        <v>26254</v>
      </c>
      <c r="O23" s="35">
        <v>27190</v>
      </c>
      <c r="P23" s="35">
        <v>33765</v>
      </c>
      <c r="Q23" s="15">
        <f t="shared" si="4"/>
        <v>331057</v>
      </c>
    </row>
    <row r="24" spans="2:17" s="1" customFormat="1" ht="19.5" customHeight="1" x14ac:dyDescent="0.25">
      <c r="B24" s="87"/>
      <c r="C24" s="88"/>
      <c r="D24" s="110" t="s">
        <v>93</v>
      </c>
      <c r="E24" s="35">
        <v>10041</v>
      </c>
      <c r="F24" s="35">
        <v>9786</v>
      </c>
      <c r="G24" s="35">
        <v>13029</v>
      </c>
      <c r="H24" s="35">
        <v>13674</v>
      </c>
      <c r="I24" s="35">
        <v>13032</v>
      </c>
      <c r="J24" s="35">
        <v>13646</v>
      </c>
      <c r="K24" s="35">
        <v>12330</v>
      </c>
      <c r="L24" s="35">
        <v>13220</v>
      </c>
      <c r="M24" s="35">
        <v>13806</v>
      </c>
      <c r="N24" s="35">
        <v>12511</v>
      </c>
      <c r="O24" s="35">
        <v>13256</v>
      </c>
      <c r="P24" s="35">
        <v>15062</v>
      </c>
      <c r="Q24" s="15">
        <f t="shared" si="4"/>
        <v>153393</v>
      </c>
    </row>
    <row r="25" spans="2:17" s="1" customFormat="1" ht="19.5" customHeight="1" x14ac:dyDescent="0.25">
      <c r="B25" s="87"/>
      <c r="C25" s="88"/>
      <c r="D25" s="110" t="s">
        <v>94</v>
      </c>
      <c r="E25" s="35">
        <f>+E26+E27</f>
        <v>3276</v>
      </c>
      <c r="F25" s="35">
        <f t="shared" ref="F25:P25" si="7">+F26+F27</f>
        <v>2310</v>
      </c>
      <c r="G25" s="35">
        <f t="shared" si="7"/>
        <v>2910</v>
      </c>
      <c r="H25" s="35">
        <f t="shared" si="7"/>
        <v>2743</v>
      </c>
      <c r="I25" s="35">
        <f t="shared" si="7"/>
        <v>2734</v>
      </c>
      <c r="J25" s="35">
        <f t="shared" si="7"/>
        <v>2957</v>
      </c>
      <c r="K25" s="35">
        <f t="shared" si="7"/>
        <v>3050</v>
      </c>
      <c r="L25" s="35">
        <f t="shared" si="7"/>
        <v>2541</v>
      </c>
      <c r="M25" s="35">
        <f t="shared" si="7"/>
        <v>2507</v>
      </c>
      <c r="N25" s="35">
        <f t="shared" si="7"/>
        <v>2277</v>
      </c>
      <c r="O25" s="35">
        <f t="shared" si="7"/>
        <v>2110</v>
      </c>
      <c r="P25" s="35">
        <f t="shared" si="7"/>
        <v>2414</v>
      </c>
      <c r="Q25" s="15">
        <f t="shared" si="4"/>
        <v>31829</v>
      </c>
    </row>
    <row r="26" spans="2:17" s="1" customFormat="1" ht="19.5" customHeight="1" x14ac:dyDescent="0.25">
      <c r="B26" s="87"/>
      <c r="C26" s="88"/>
      <c r="D26" s="110" t="s">
        <v>95</v>
      </c>
      <c r="E26" s="35">
        <v>2747</v>
      </c>
      <c r="F26" s="35">
        <v>1908</v>
      </c>
      <c r="G26" s="35">
        <v>2457</v>
      </c>
      <c r="H26" s="35">
        <v>2327</v>
      </c>
      <c r="I26" s="35">
        <v>2233</v>
      </c>
      <c r="J26" s="35">
        <v>2516</v>
      </c>
      <c r="K26" s="35">
        <v>2567</v>
      </c>
      <c r="L26" s="35">
        <v>2144</v>
      </c>
      <c r="M26" s="35">
        <v>2073</v>
      </c>
      <c r="N26" s="35">
        <v>1903</v>
      </c>
      <c r="O26" s="35">
        <v>1721</v>
      </c>
      <c r="P26" s="35">
        <v>1973</v>
      </c>
      <c r="Q26" s="15">
        <f t="shared" si="4"/>
        <v>26569</v>
      </c>
    </row>
    <row r="27" spans="2:17" s="1" customFormat="1" ht="19.5" customHeight="1" x14ac:dyDescent="0.25">
      <c r="B27" s="87"/>
      <c r="C27" s="88"/>
      <c r="D27" s="110" t="s">
        <v>96</v>
      </c>
      <c r="E27" s="35">
        <v>529</v>
      </c>
      <c r="F27" s="35">
        <v>402</v>
      </c>
      <c r="G27" s="35">
        <v>453</v>
      </c>
      <c r="H27" s="35">
        <v>416</v>
      </c>
      <c r="I27" s="35">
        <v>501</v>
      </c>
      <c r="J27" s="35">
        <v>441</v>
      </c>
      <c r="K27" s="35">
        <v>483</v>
      </c>
      <c r="L27" s="35">
        <v>397</v>
      </c>
      <c r="M27" s="35">
        <v>434</v>
      </c>
      <c r="N27" s="35">
        <v>374</v>
      </c>
      <c r="O27" s="35">
        <v>389</v>
      </c>
      <c r="P27" s="35">
        <v>441</v>
      </c>
      <c r="Q27" s="15">
        <f t="shared" si="4"/>
        <v>5260</v>
      </c>
    </row>
    <row r="28" spans="2:17" s="1" customFormat="1" ht="19.5" customHeight="1" x14ac:dyDescent="0.25">
      <c r="B28" s="87"/>
      <c r="C28" s="88"/>
      <c r="D28" s="110" t="s">
        <v>97</v>
      </c>
      <c r="E28" s="35">
        <v>13064</v>
      </c>
      <c r="F28" s="35">
        <v>9896</v>
      </c>
      <c r="G28" s="35">
        <v>14284</v>
      </c>
      <c r="H28" s="35">
        <v>13172</v>
      </c>
      <c r="I28" s="35">
        <v>13331</v>
      </c>
      <c r="J28" s="35">
        <v>14102</v>
      </c>
      <c r="K28" s="35">
        <v>14490</v>
      </c>
      <c r="L28" s="35">
        <v>13709</v>
      </c>
      <c r="M28" s="35">
        <v>13059</v>
      </c>
      <c r="N28" s="35">
        <v>14325</v>
      </c>
      <c r="O28" s="35">
        <v>13893</v>
      </c>
      <c r="P28" s="35">
        <v>16361</v>
      </c>
      <c r="Q28" s="15">
        <f t="shared" si="4"/>
        <v>163686</v>
      </c>
    </row>
    <row r="29" spans="2:17" s="1" customFormat="1" ht="19.5" customHeight="1" x14ac:dyDescent="0.25">
      <c r="B29" s="87"/>
      <c r="C29" s="88"/>
      <c r="D29" s="110" t="s">
        <v>98</v>
      </c>
      <c r="E29" s="35">
        <f>+E30+E31</f>
        <v>666</v>
      </c>
      <c r="F29" s="35">
        <f t="shared" ref="F29:P29" si="8">+F30+F31</f>
        <v>619</v>
      </c>
      <c r="G29" s="35">
        <f t="shared" si="8"/>
        <v>778</v>
      </c>
      <c r="H29" s="35">
        <f t="shared" si="8"/>
        <v>747</v>
      </c>
      <c r="I29" s="35">
        <f t="shared" si="8"/>
        <v>689</v>
      </c>
      <c r="J29" s="35">
        <f t="shared" si="8"/>
        <v>727</v>
      </c>
      <c r="K29" s="35">
        <f t="shared" si="8"/>
        <v>781</v>
      </c>
      <c r="L29" s="35">
        <f t="shared" si="8"/>
        <v>769</v>
      </c>
      <c r="M29" s="35">
        <f t="shared" si="8"/>
        <v>925</v>
      </c>
      <c r="N29" s="35">
        <f t="shared" si="8"/>
        <v>898</v>
      </c>
      <c r="O29" s="35">
        <f t="shared" si="8"/>
        <v>810</v>
      </c>
      <c r="P29" s="35">
        <f t="shared" si="8"/>
        <v>928</v>
      </c>
      <c r="Q29" s="15">
        <f t="shared" si="4"/>
        <v>9337</v>
      </c>
    </row>
    <row r="30" spans="2:17" s="1" customFormat="1" ht="19.5" customHeight="1" x14ac:dyDescent="0.25">
      <c r="B30" s="87"/>
      <c r="C30" s="88"/>
      <c r="D30" s="110" t="s">
        <v>99</v>
      </c>
      <c r="E30" s="35">
        <v>25</v>
      </c>
      <c r="F30" s="35">
        <v>22</v>
      </c>
      <c r="G30" s="35">
        <v>51</v>
      </c>
      <c r="H30" s="35">
        <v>34</v>
      </c>
      <c r="I30" s="35">
        <v>27</v>
      </c>
      <c r="J30" s="35">
        <v>34</v>
      </c>
      <c r="K30" s="35">
        <v>30</v>
      </c>
      <c r="L30" s="35">
        <v>35</v>
      </c>
      <c r="M30" s="35">
        <v>80</v>
      </c>
      <c r="N30" s="35">
        <v>62</v>
      </c>
      <c r="O30" s="35">
        <v>69</v>
      </c>
      <c r="P30" s="35">
        <v>55</v>
      </c>
      <c r="Q30" s="15">
        <f t="shared" si="4"/>
        <v>524</v>
      </c>
    </row>
    <row r="31" spans="2:17" s="1" customFormat="1" ht="19.5" customHeight="1" x14ac:dyDescent="0.25">
      <c r="B31" s="87"/>
      <c r="C31" s="88"/>
      <c r="D31" s="110" t="s">
        <v>100</v>
      </c>
      <c r="E31" s="35">
        <v>641</v>
      </c>
      <c r="F31" s="35">
        <v>597</v>
      </c>
      <c r="G31" s="35">
        <v>727</v>
      </c>
      <c r="H31" s="35">
        <v>713</v>
      </c>
      <c r="I31" s="35">
        <v>662</v>
      </c>
      <c r="J31" s="35">
        <v>693</v>
      </c>
      <c r="K31" s="35">
        <v>751</v>
      </c>
      <c r="L31" s="35">
        <v>734</v>
      </c>
      <c r="M31" s="35">
        <v>845</v>
      </c>
      <c r="N31" s="35">
        <v>836</v>
      </c>
      <c r="O31" s="35">
        <v>741</v>
      </c>
      <c r="P31" s="35">
        <v>873</v>
      </c>
      <c r="Q31" s="15">
        <f t="shared" si="4"/>
        <v>8813</v>
      </c>
    </row>
    <row r="32" spans="2:17" s="1" customFormat="1" ht="19.5" customHeight="1" x14ac:dyDescent="0.25">
      <c r="B32" s="87"/>
      <c r="C32" s="88"/>
      <c r="D32" s="110" t="s">
        <v>101</v>
      </c>
      <c r="E32" s="35">
        <f>+E33+E34</f>
        <v>882</v>
      </c>
      <c r="F32" s="35">
        <f t="shared" ref="F32:P32" si="9">+F33+F34</f>
        <v>906</v>
      </c>
      <c r="G32" s="35">
        <f t="shared" si="9"/>
        <v>1202</v>
      </c>
      <c r="H32" s="35">
        <f t="shared" si="9"/>
        <v>1303</v>
      </c>
      <c r="I32" s="35">
        <f t="shared" si="9"/>
        <v>1652</v>
      </c>
      <c r="J32" s="35">
        <f t="shared" si="9"/>
        <v>1884</v>
      </c>
      <c r="K32" s="35">
        <f t="shared" si="9"/>
        <v>1988</v>
      </c>
      <c r="L32" s="35">
        <f t="shared" si="9"/>
        <v>1498</v>
      </c>
      <c r="M32" s="35">
        <f t="shared" si="9"/>
        <v>1918</v>
      </c>
      <c r="N32" s="35">
        <f t="shared" si="9"/>
        <v>1734</v>
      </c>
      <c r="O32" s="35">
        <f t="shared" si="9"/>
        <v>1214</v>
      </c>
      <c r="P32" s="35">
        <f t="shared" si="9"/>
        <v>1957</v>
      </c>
      <c r="Q32" s="15">
        <f t="shared" si="4"/>
        <v>18138</v>
      </c>
    </row>
    <row r="33" spans="2:17" s="1" customFormat="1" ht="19.5" customHeight="1" x14ac:dyDescent="0.25">
      <c r="B33" s="87"/>
      <c r="C33" s="88"/>
      <c r="D33" s="110" t="s">
        <v>102</v>
      </c>
      <c r="E33" s="35">
        <v>859</v>
      </c>
      <c r="F33" s="35">
        <v>889</v>
      </c>
      <c r="G33" s="35">
        <v>1196</v>
      </c>
      <c r="H33" s="35">
        <v>1294</v>
      </c>
      <c r="I33" s="35">
        <v>1519</v>
      </c>
      <c r="J33" s="35">
        <v>1755</v>
      </c>
      <c r="K33" s="35">
        <v>1850</v>
      </c>
      <c r="L33" s="35">
        <v>1463</v>
      </c>
      <c r="M33" s="35">
        <v>1893</v>
      </c>
      <c r="N33" s="35">
        <v>1705</v>
      </c>
      <c r="O33" s="35">
        <v>1196</v>
      </c>
      <c r="P33" s="35">
        <v>1905</v>
      </c>
      <c r="Q33" s="15">
        <f t="shared" si="4"/>
        <v>17524</v>
      </c>
    </row>
    <row r="34" spans="2:17" s="1" customFormat="1" ht="19.5" customHeight="1" x14ac:dyDescent="0.25">
      <c r="B34" s="87"/>
      <c r="C34" s="88"/>
      <c r="D34" s="110" t="s">
        <v>103</v>
      </c>
      <c r="E34" s="35">
        <v>23</v>
      </c>
      <c r="F34" s="35">
        <v>17</v>
      </c>
      <c r="G34" s="35">
        <v>6</v>
      </c>
      <c r="H34" s="35">
        <v>9</v>
      </c>
      <c r="I34" s="35">
        <v>133</v>
      </c>
      <c r="J34" s="35">
        <v>129</v>
      </c>
      <c r="K34" s="35">
        <v>138</v>
      </c>
      <c r="L34" s="35">
        <v>35</v>
      </c>
      <c r="M34" s="35">
        <v>25</v>
      </c>
      <c r="N34" s="35">
        <v>29</v>
      </c>
      <c r="O34" s="35">
        <v>18</v>
      </c>
      <c r="P34" s="35">
        <v>52</v>
      </c>
      <c r="Q34" s="15">
        <f t="shared" si="4"/>
        <v>614</v>
      </c>
    </row>
    <row r="35" spans="2:17" s="1" customFormat="1" ht="19.5" customHeight="1" x14ac:dyDescent="0.25">
      <c r="B35" s="87"/>
      <c r="C35" s="88"/>
      <c r="D35" s="110" t="s">
        <v>104</v>
      </c>
      <c r="E35" s="35">
        <v>5598</v>
      </c>
      <c r="F35" s="35">
        <v>3495</v>
      </c>
      <c r="G35" s="35">
        <v>4675</v>
      </c>
      <c r="H35" s="35">
        <v>4442</v>
      </c>
      <c r="I35" s="35">
        <v>4500</v>
      </c>
      <c r="J35" s="35">
        <v>4915</v>
      </c>
      <c r="K35" s="35">
        <v>5025</v>
      </c>
      <c r="L35" s="35">
        <v>4658</v>
      </c>
      <c r="M35" s="35">
        <v>4890</v>
      </c>
      <c r="N35" s="35">
        <v>3890</v>
      </c>
      <c r="O35" s="35">
        <v>3717</v>
      </c>
      <c r="P35" s="35">
        <v>5656</v>
      </c>
      <c r="Q35" s="15">
        <f t="shared" si="4"/>
        <v>55461</v>
      </c>
    </row>
    <row r="36" spans="2:17" s="1" customFormat="1" ht="19.5" customHeight="1" x14ac:dyDescent="0.25">
      <c r="B36" s="87"/>
      <c r="C36" s="88"/>
      <c r="D36" s="110" t="s">
        <v>105</v>
      </c>
      <c r="E36" s="35">
        <f>+E37+E38</f>
        <v>6036</v>
      </c>
      <c r="F36" s="35">
        <f t="shared" ref="F36:P36" si="10">+F37+F38</f>
        <v>4123</v>
      </c>
      <c r="G36" s="35">
        <f t="shared" si="10"/>
        <v>4296</v>
      </c>
      <c r="H36" s="35">
        <f t="shared" si="10"/>
        <v>3776</v>
      </c>
      <c r="I36" s="35">
        <f t="shared" si="10"/>
        <v>4312</v>
      </c>
      <c r="J36" s="35">
        <f t="shared" si="10"/>
        <v>4692</v>
      </c>
      <c r="K36" s="35">
        <f t="shared" si="10"/>
        <v>5186</v>
      </c>
      <c r="L36" s="35">
        <f t="shared" si="10"/>
        <v>4759</v>
      </c>
      <c r="M36" s="35">
        <f t="shared" si="10"/>
        <v>4397</v>
      </c>
      <c r="N36" s="35">
        <f t="shared" si="10"/>
        <v>4229</v>
      </c>
      <c r="O36" s="35">
        <f t="shared" si="10"/>
        <v>4112</v>
      </c>
      <c r="P36" s="35">
        <f t="shared" si="10"/>
        <v>5274</v>
      </c>
      <c r="Q36" s="15">
        <f t="shared" si="4"/>
        <v>55192</v>
      </c>
    </row>
    <row r="37" spans="2:17" s="1" customFormat="1" ht="19.5" customHeight="1" x14ac:dyDescent="0.25">
      <c r="B37" s="87"/>
      <c r="C37" s="88"/>
      <c r="D37" s="110" t="s">
        <v>106</v>
      </c>
      <c r="E37" s="35">
        <v>2620</v>
      </c>
      <c r="F37" s="35">
        <v>1832</v>
      </c>
      <c r="G37" s="35">
        <v>1804</v>
      </c>
      <c r="H37" s="35">
        <v>1614</v>
      </c>
      <c r="I37" s="35">
        <v>2027</v>
      </c>
      <c r="J37" s="35">
        <v>2067</v>
      </c>
      <c r="K37" s="35">
        <v>2407</v>
      </c>
      <c r="L37" s="35">
        <v>2290</v>
      </c>
      <c r="M37" s="35">
        <v>2157</v>
      </c>
      <c r="N37" s="35">
        <v>2162</v>
      </c>
      <c r="O37" s="35">
        <v>1862</v>
      </c>
      <c r="P37" s="35">
        <v>2256</v>
      </c>
      <c r="Q37" s="15">
        <f t="shared" si="4"/>
        <v>25098</v>
      </c>
    </row>
    <row r="38" spans="2:17" s="1" customFormat="1" ht="19.5" customHeight="1" x14ac:dyDescent="0.25">
      <c r="B38" s="87"/>
      <c r="C38" s="88"/>
      <c r="D38" s="110" t="s">
        <v>107</v>
      </c>
      <c r="E38" s="35">
        <v>3416</v>
      </c>
      <c r="F38" s="35">
        <v>2291</v>
      </c>
      <c r="G38" s="35">
        <v>2492</v>
      </c>
      <c r="H38" s="35">
        <v>2162</v>
      </c>
      <c r="I38" s="35">
        <v>2285</v>
      </c>
      <c r="J38" s="35">
        <v>2625</v>
      </c>
      <c r="K38" s="35">
        <v>2779</v>
      </c>
      <c r="L38" s="35">
        <v>2469</v>
      </c>
      <c r="M38" s="35">
        <v>2240</v>
      </c>
      <c r="N38" s="35">
        <v>2067</v>
      </c>
      <c r="O38" s="35">
        <v>2250</v>
      </c>
      <c r="P38" s="35">
        <v>3018</v>
      </c>
      <c r="Q38" s="15">
        <f t="shared" si="4"/>
        <v>30094</v>
      </c>
    </row>
    <row r="39" spans="2:17" s="1" customFormat="1" ht="19.5" customHeight="1" x14ac:dyDescent="0.25">
      <c r="B39" s="87"/>
      <c r="C39" s="88"/>
      <c r="D39" s="110" t="s">
        <v>108</v>
      </c>
      <c r="E39" s="35">
        <v>14313</v>
      </c>
      <c r="F39" s="35">
        <v>10247</v>
      </c>
      <c r="G39" s="35">
        <v>16506</v>
      </c>
      <c r="H39" s="35">
        <v>14176</v>
      </c>
      <c r="I39" s="35">
        <v>13551</v>
      </c>
      <c r="J39" s="35">
        <v>14585</v>
      </c>
      <c r="K39" s="35">
        <v>14878</v>
      </c>
      <c r="L39" s="35">
        <v>14402</v>
      </c>
      <c r="M39" s="35">
        <v>13044</v>
      </c>
      <c r="N39" s="35">
        <v>12452</v>
      </c>
      <c r="O39" s="35">
        <v>12676</v>
      </c>
      <c r="P39" s="35">
        <v>15506</v>
      </c>
      <c r="Q39" s="15">
        <f t="shared" si="4"/>
        <v>166336</v>
      </c>
    </row>
    <row r="40" spans="2:17" s="1" customFormat="1" ht="19.5" customHeight="1" x14ac:dyDescent="0.25">
      <c r="B40" s="87"/>
      <c r="C40" s="88"/>
      <c r="D40" s="110" t="s">
        <v>109</v>
      </c>
      <c r="E40" s="35">
        <f>+E41+E42</f>
        <v>8890</v>
      </c>
      <c r="F40" s="35">
        <f t="shared" ref="F40:P40" si="11">+F41+F42</f>
        <v>9397</v>
      </c>
      <c r="G40" s="35">
        <f t="shared" si="11"/>
        <v>13990</v>
      </c>
      <c r="H40" s="35">
        <f t="shared" si="11"/>
        <v>12752</v>
      </c>
      <c r="I40" s="35">
        <f t="shared" si="11"/>
        <v>12511</v>
      </c>
      <c r="J40" s="35">
        <f t="shared" si="11"/>
        <v>12741</v>
      </c>
      <c r="K40" s="35">
        <f t="shared" si="11"/>
        <v>13426</v>
      </c>
      <c r="L40" s="35">
        <f t="shared" si="11"/>
        <v>12270</v>
      </c>
      <c r="M40" s="35">
        <f t="shared" si="11"/>
        <v>11694</v>
      </c>
      <c r="N40" s="35">
        <f t="shared" si="11"/>
        <v>11293</v>
      </c>
      <c r="O40" s="35">
        <f t="shared" si="11"/>
        <v>11363</v>
      </c>
      <c r="P40" s="35">
        <f t="shared" si="11"/>
        <v>12955</v>
      </c>
      <c r="Q40" s="15">
        <f t="shared" si="4"/>
        <v>143282</v>
      </c>
    </row>
    <row r="41" spans="2:17" s="1" customFormat="1" ht="19.5" customHeight="1" x14ac:dyDescent="0.25">
      <c r="B41" s="87"/>
      <c r="C41" s="88"/>
      <c r="D41" s="110" t="s">
        <v>110</v>
      </c>
      <c r="E41" s="35">
        <v>8863</v>
      </c>
      <c r="F41" s="35">
        <v>9383</v>
      </c>
      <c r="G41" s="35">
        <v>13961</v>
      </c>
      <c r="H41" s="35">
        <v>12697</v>
      </c>
      <c r="I41" s="35">
        <v>12473</v>
      </c>
      <c r="J41" s="35">
        <v>12712</v>
      </c>
      <c r="K41" s="35">
        <v>13390</v>
      </c>
      <c r="L41" s="35">
        <v>12233</v>
      </c>
      <c r="M41" s="35">
        <v>11664</v>
      </c>
      <c r="N41" s="35">
        <v>11250</v>
      </c>
      <c r="O41" s="35">
        <v>11337</v>
      </c>
      <c r="P41" s="35">
        <v>12917</v>
      </c>
      <c r="Q41" s="15">
        <f t="shared" si="4"/>
        <v>142880</v>
      </c>
    </row>
    <row r="42" spans="2:17" s="1" customFormat="1" ht="19.5" customHeight="1" x14ac:dyDescent="0.25">
      <c r="B42" s="87"/>
      <c r="C42" s="88"/>
      <c r="D42" s="110" t="s">
        <v>111</v>
      </c>
      <c r="E42" s="35">
        <v>27</v>
      </c>
      <c r="F42" s="35">
        <v>14</v>
      </c>
      <c r="G42" s="35">
        <v>29</v>
      </c>
      <c r="H42" s="35">
        <v>55</v>
      </c>
      <c r="I42" s="35">
        <v>38</v>
      </c>
      <c r="J42" s="35">
        <v>29</v>
      </c>
      <c r="K42" s="35">
        <v>36</v>
      </c>
      <c r="L42" s="35">
        <v>37</v>
      </c>
      <c r="M42" s="35">
        <v>30</v>
      </c>
      <c r="N42" s="35">
        <v>43</v>
      </c>
      <c r="O42" s="35">
        <v>26</v>
      </c>
      <c r="P42" s="35">
        <v>38</v>
      </c>
      <c r="Q42" s="15">
        <f t="shared" si="4"/>
        <v>402</v>
      </c>
    </row>
    <row r="43" spans="2:17" s="1" customFormat="1" ht="19.5" customHeight="1" x14ac:dyDescent="0.25">
      <c r="B43" s="87"/>
      <c r="C43" s="88"/>
      <c r="D43" s="110" t="s">
        <v>112</v>
      </c>
      <c r="E43" s="35">
        <v>32426</v>
      </c>
      <c r="F43" s="35">
        <v>25339</v>
      </c>
      <c r="G43" s="35">
        <v>27240</v>
      </c>
      <c r="H43" s="35">
        <v>24652</v>
      </c>
      <c r="I43" s="35">
        <v>24581</v>
      </c>
      <c r="J43" s="35">
        <v>23833</v>
      </c>
      <c r="K43" s="35">
        <v>24491</v>
      </c>
      <c r="L43" s="35">
        <v>22936</v>
      </c>
      <c r="M43" s="35">
        <v>21444</v>
      </c>
      <c r="N43" s="35">
        <v>21008</v>
      </c>
      <c r="O43" s="35">
        <v>20769</v>
      </c>
      <c r="P43" s="35">
        <v>21736</v>
      </c>
      <c r="Q43" s="15">
        <f t="shared" si="4"/>
        <v>290455</v>
      </c>
    </row>
    <row r="44" spans="2:17" s="1" customFormat="1" ht="19.5" customHeight="1" x14ac:dyDescent="0.25">
      <c r="B44" s="89"/>
      <c r="C44" s="90" t="s">
        <v>66</v>
      </c>
      <c r="D44" s="112"/>
      <c r="E44" s="48">
        <v>4086</v>
      </c>
      <c r="F44" s="48">
        <v>2988</v>
      </c>
      <c r="G44" s="48">
        <v>3380</v>
      </c>
      <c r="H44" s="48">
        <v>2962</v>
      </c>
      <c r="I44" s="48">
        <v>2769</v>
      </c>
      <c r="J44" s="48">
        <v>3152</v>
      </c>
      <c r="K44" s="48">
        <v>3308</v>
      </c>
      <c r="L44" s="48">
        <v>2675</v>
      </c>
      <c r="M44" s="48">
        <v>2760</v>
      </c>
      <c r="N44" s="48">
        <v>2331</v>
      </c>
      <c r="O44" s="48">
        <v>2559</v>
      </c>
      <c r="P44" s="48">
        <v>3226</v>
      </c>
      <c r="Q44" s="48">
        <f t="shared" si="4"/>
        <v>36196</v>
      </c>
    </row>
    <row r="45" spans="2:17" s="1" customFormat="1" ht="19.5" customHeight="1" x14ac:dyDescent="0.25">
      <c r="B45" s="82" t="s">
        <v>44</v>
      </c>
      <c r="C45" s="83"/>
      <c r="D45" s="108"/>
      <c r="E45" s="109">
        <f t="shared" ref="E45:P45" si="12">+E46+E68</f>
        <v>37993</v>
      </c>
      <c r="F45" s="109">
        <f t="shared" si="12"/>
        <v>29375</v>
      </c>
      <c r="G45" s="109">
        <f t="shared" si="12"/>
        <v>36433</v>
      </c>
      <c r="H45" s="109">
        <f t="shared" si="12"/>
        <v>32749</v>
      </c>
      <c r="I45" s="109">
        <f t="shared" si="12"/>
        <v>29563</v>
      </c>
      <c r="J45" s="109">
        <f t="shared" si="12"/>
        <v>29626</v>
      </c>
      <c r="K45" s="109">
        <f t="shared" si="12"/>
        <v>32814</v>
      </c>
      <c r="L45" s="109">
        <f t="shared" si="12"/>
        <v>27477</v>
      </c>
      <c r="M45" s="109">
        <f t="shared" si="12"/>
        <v>26474</v>
      </c>
      <c r="N45" s="109">
        <f t="shared" si="12"/>
        <v>23871</v>
      </c>
      <c r="O45" s="109">
        <f t="shared" si="12"/>
        <v>23550</v>
      </c>
      <c r="P45" s="109">
        <f t="shared" si="12"/>
        <v>27598</v>
      </c>
      <c r="Q45" s="109">
        <f>SUM(E45:P45)</f>
        <v>357523</v>
      </c>
    </row>
    <row r="46" spans="2:17" s="1" customFormat="1" ht="19.5" customHeight="1" x14ac:dyDescent="0.25">
      <c r="B46" s="16"/>
      <c r="C46" s="84" t="s">
        <v>65</v>
      </c>
      <c r="D46" s="14"/>
      <c r="E46" s="21">
        <f>+E47+E48+E49+E52+E55+E56+E57+E58+E59+E60+E61+E62+E65+E66+E67</f>
        <v>37463</v>
      </c>
      <c r="F46" s="21">
        <f t="shared" ref="F46:P46" si="13">+F47+F48+F49+F52+F55+F56+F57+F58+F59+F60+F61+F62+F65+F66+F67</f>
        <v>28843</v>
      </c>
      <c r="G46" s="21">
        <f t="shared" si="13"/>
        <v>35829</v>
      </c>
      <c r="H46" s="21">
        <f t="shared" si="13"/>
        <v>32133</v>
      </c>
      <c r="I46" s="21">
        <f t="shared" si="13"/>
        <v>29109</v>
      </c>
      <c r="J46" s="21">
        <f t="shared" si="13"/>
        <v>29194</v>
      </c>
      <c r="K46" s="21">
        <f t="shared" si="13"/>
        <v>32385</v>
      </c>
      <c r="L46" s="21">
        <f t="shared" si="13"/>
        <v>27072</v>
      </c>
      <c r="M46" s="21">
        <f t="shared" si="13"/>
        <v>26093</v>
      </c>
      <c r="N46" s="21">
        <f t="shared" si="13"/>
        <v>23560</v>
      </c>
      <c r="O46" s="21">
        <f t="shared" si="13"/>
        <v>23297</v>
      </c>
      <c r="P46" s="21">
        <f t="shared" si="13"/>
        <v>27313</v>
      </c>
      <c r="Q46" s="21">
        <f t="shared" ref="Q46:Q68" si="14">SUM(E46:P46)</f>
        <v>352291</v>
      </c>
    </row>
    <row r="47" spans="2:17" s="1" customFormat="1" ht="19.5" customHeight="1" x14ac:dyDescent="0.25">
      <c r="B47" s="87"/>
      <c r="C47" s="88"/>
      <c r="D47" s="110" t="s">
        <v>113</v>
      </c>
      <c r="E47" s="35">
        <v>3</v>
      </c>
      <c r="F47" s="35">
        <v>0</v>
      </c>
      <c r="G47" s="35">
        <v>1</v>
      </c>
      <c r="H47" s="35">
        <v>1</v>
      </c>
      <c r="I47" s="35">
        <v>1</v>
      </c>
      <c r="J47" s="35">
        <v>1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2</v>
      </c>
      <c r="Q47" s="15">
        <f t="shared" si="14"/>
        <v>9</v>
      </c>
    </row>
    <row r="48" spans="2:17" s="1" customFormat="1" ht="19.5" customHeight="1" x14ac:dyDescent="0.25">
      <c r="B48" s="87"/>
      <c r="C48" s="88"/>
      <c r="D48" s="110" t="s">
        <v>82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15">
        <f t="shared" ref="Q48" si="15">SUM(E48:P48)</f>
        <v>0</v>
      </c>
    </row>
    <row r="49" spans="2:17" s="1" customFormat="1" ht="19.5" customHeight="1" x14ac:dyDescent="0.25">
      <c r="B49" s="87"/>
      <c r="C49" s="88"/>
      <c r="D49" s="110" t="s">
        <v>114</v>
      </c>
      <c r="E49" s="35">
        <f>+E50+E51</f>
        <v>481</v>
      </c>
      <c r="F49" s="35">
        <f t="shared" ref="F49:P49" si="16">+F50+F51</f>
        <v>487</v>
      </c>
      <c r="G49" s="35">
        <f t="shared" si="16"/>
        <v>625</v>
      </c>
      <c r="H49" s="35">
        <f t="shared" si="16"/>
        <v>579</v>
      </c>
      <c r="I49" s="35">
        <f t="shared" si="16"/>
        <v>538</v>
      </c>
      <c r="J49" s="35">
        <f t="shared" si="16"/>
        <v>571</v>
      </c>
      <c r="K49" s="35">
        <f t="shared" si="16"/>
        <v>619</v>
      </c>
      <c r="L49" s="35">
        <f t="shared" si="16"/>
        <v>615</v>
      </c>
      <c r="M49" s="35">
        <f t="shared" si="16"/>
        <v>503</v>
      </c>
      <c r="N49" s="35">
        <f t="shared" si="16"/>
        <v>429</v>
      </c>
      <c r="O49" s="35">
        <f t="shared" si="16"/>
        <v>398</v>
      </c>
      <c r="P49" s="35">
        <f t="shared" si="16"/>
        <v>356</v>
      </c>
      <c r="Q49" s="15">
        <f t="shared" si="14"/>
        <v>6201</v>
      </c>
    </row>
    <row r="50" spans="2:17" s="1" customFormat="1" ht="19.5" customHeight="1" x14ac:dyDescent="0.25">
      <c r="B50" s="87"/>
      <c r="C50" s="88"/>
      <c r="D50" s="110" t="s">
        <v>85</v>
      </c>
      <c r="E50" s="35">
        <v>481</v>
      </c>
      <c r="F50" s="35">
        <v>487</v>
      </c>
      <c r="G50" s="35">
        <v>625</v>
      </c>
      <c r="H50" s="35">
        <v>579</v>
      </c>
      <c r="I50" s="35">
        <v>538</v>
      </c>
      <c r="J50" s="35">
        <v>571</v>
      </c>
      <c r="K50" s="35">
        <v>619</v>
      </c>
      <c r="L50" s="35">
        <v>615</v>
      </c>
      <c r="M50" s="35">
        <v>503</v>
      </c>
      <c r="N50" s="35">
        <v>429</v>
      </c>
      <c r="O50" s="35">
        <v>398</v>
      </c>
      <c r="P50" s="35">
        <v>356</v>
      </c>
      <c r="Q50" s="15">
        <f t="shared" si="14"/>
        <v>6201</v>
      </c>
    </row>
    <row r="51" spans="2:17" s="1" customFormat="1" ht="19.5" customHeight="1" x14ac:dyDescent="0.25">
      <c r="B51" s="87"/>
      <c r="C51" s="88"/>
      <c r="D51" s="110" t="s">
        <v>86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15">
        <f t="shared" si="14"/>
        <v>0</v>
      </c>
    </row>
    <row r="52" spans="2:17" s="1" customFormat="1" ht="19.5" customHeight="1" x14ac:dyDescent="0.25">
      <c r="B52" s="87"/>
      <c r="C52" s="88"/>
      <c r="D52" s="110" t="s">
        <v>81</v>
      </c>
      <c r="E52" s="35">
        <f>+E53+E54</f>
        <v>13521</v>
      </c>
      <c r="F52" s="35">
        <f t="shared" ref="F52:P52" si="17">+F53+F54</f>
        <v>11057</v>
      </c>
      <c r="G52" s="35">
        <f t="shared" si="17"/>
        <v>12369</v>
      </c>
      <c r="H52" s="35">
        <f t="shared" si="17"/>
        <v>10619</v>
      </c>
      <c r="I52" s="35">
        <f t="shared" si="17"/>
        <v>9481</v>
      </c>
      <c r="J52" s="35">
        <f t="shared" si="17"/>
        <v>10720</v>
      </c>
      <c r="K52" s="35">
        <f t="shared" si="17"/>
        <v>11243</v>
      </c>
      <c r="L52" s="35">
        <f t="shared" si="17"/>
        <v>10865</v>
      </c>
      <c r="M52" s="35">
        <f t="shared" si="17"/>
        <v>8752</v>
      </c>
      <c r="N52" s="35">
        <f t="shared" si="17"/>
        <v>7728</v>
      </c>
      <c r="O52" s="35">
        <f t="shared" si="17"/>
        <v>7851</v>
      </c>
      <c r="P52" s="35">
        <f t="shared" si="17"/>
        <v>8855</v>
      </c>
      <c r="Q52" s="15">
        <f t="shared" si="14"/>
        <v>123061</v>
      </c>
    </row>
    <row r="53" spans="2:17" s="1" customFormat="1" ht="19.5" customHeight="1" x14ac:dyDescent="0.25">
      <c r="B53" s="87"/>
      <c r="C53" s="88"/>
      <c r="D53" s="110" t="s">
        <v>88</v>
      </c>
      <c r="E53" s="35">
        <v>0</v>
      </c>
      <c r="F53" s="35">
        <v>0</v>
      </c>
      <c r="G53" s="35">
        <v>0</v>
      </c>
      <c r="H53" s="35">
        <v>0</v>
      </c>
      <c r="I53" s="35">
        <v>2</v>
      </c>
      <c r="J53" s="35">
        <v>0</v>
      </c>
      <c r="K53" s="35">
        <v>2</v>
      </c>
      <c r="L53" s="35">
        <v>0</v>
      </c>
      <c r="M53" s="35">
        <v>0</v>
      </c>
      <c r="N53" s="35">
        <v>1</v>
      </c>
      <c r="O53" s="35">
        <v>0</v>
      </c>
      <c r="P53" s="35">
        <v>1</v>
      </c>
      <c r="Q53" s="15">
        <f t="shared" si="14"/>
        <v>6</v>
      </c>
    </row>
    <row r="54" spans="2:17" s="1" customFormat="1" ht="19.5" customHeight="1" x14ac:dyDescent="0.25">
      <c r="B54" s="87"/>
      <c r="C54" s="88"/>
      <c r="D54" s="110" t="s">
        <v>89</v>
      </c>
      <c r="E54" s="35">
        <v>13521</v>
      </c>
      <c r="F54" s="35">
        <v>11057</v>
      </c>
      <c r="G54" s="35">
        <v>12369</v>
      </c>
      <c r="H54" s="35">
        <v>10619</v>
      </c>
      <c r="I54" s="35">
        <v>9479</v>
      </c>
      <c r="J54" s="35">
        <v>10720</v>
      </c>
      <c r="K54" s="35">
        <v>11241</v>
      </c>
      <c r="L54" s="35">
        <v>10865</v>
      </c>
      <c r="M54" s="35">
        <v>8752</v>
      </c>
      <c r="N54" s="35">
        <v>7727</v>
      </c>
      <c r="O54" s="35">
        <v>7851</v>
      </c>
      <c r="P54" s="35">
        <v>8854</v>
      </c>
      <c r="Q54" s="15">
        <f t="shared" si="14"/>
        <v>123055</v>
      </c>
    </row>
    <row r="55" spans="2:17" s="1" customFormat="1" ht="19.5" customHeight="1" x14ac:dyDescent="0.25">
      <c r="B55" s="87"/>
      <c r="C55" s="88"/>
      <c r="D55" s="110" t="s">
        <v>91</v>
      </c>
      <c r="E55" s="35">
        <v>1842</v>
      </c>
      <c r="F55" s="35">
        <v>1487</v>
      </c>
      <c r="G55" s="35">
        <v>1719</v>
      </c>
      <c r="H55" s="35">
        <v>1678</v>
      </c>
      <c r="I55" s="35">
        <v>1591</v>
      </c>
      <c r="J55" s="35">
        <v>1399</v>
      </c>
      <c r="K55" s="35">
        <v>1768</v>
      </c>
      <c r="L55" s="35">
        <v>1279</v>
      </c>
      <c r="M55" s="35">
        <v>1093</v>
      </c>
      <c r="N55" s="35">
        <v>817</v>
      </c>
      <c r="O55" s="35">
        <v>1005</v>
      </c>
      <c r="P55" s="35">
        <v>1263</v>
      </c>
      <c r="Q55" s="15">
        <f t="shared" si="14"/>
        <v>16941</v>
      </c>
    </row>
    <row r="56" spans="2:17" s="1" customFormat="1" ht="19.5" customHeight="1" x14ac:dyDescent="0.25">
      <c r="B56" s="87"/>
      <c r="C56" s="88"/>
      <c r="D56" s="110" t="s">
        <v>92</v>
      </c>
      <c r="E56" s="35">
        <v>6487</v>
      </c>
      <c r="F56" s="35">
        <v>4751</v>
      </c>
      <c r="G56" s="35">
        <v>6028</v>
      </c>
      <c r="H56" s="35">
        <v>5422</v>
      </c>
      <c r="I56" s="35">
        <v>6019</v>
      </c>
      <c r="J56" s="35">
        <v>4322</v>
      </c>
      <c r="K56" s="35">
        <v>5184</v>
      </c>
      <c r="L56" s="35">
        <v>3107</v>
      </c>
      <c r="M56" s="35">
        <v>3928</v>
      </c>
      <c r="N56" s="35">
        <v>4095</v>
      </c>
      <c r="O56" s="35">
        <v>3482</v>
      </c>
      <c r="P56" s="35">
        <v>4186</v>
      </c>
      <c r="Q56" s="15">
        <f t="shared" si="14"/>
        <v>57011</v>
      </c>
    </row>
    <row r="57" spans="2:17" s="1" customFormat="1" ht="19.5" customHeight="1" x14ac:dyDescent="0.25">
      <c r="B57" s="87"/>
      <c r="C57" s="88"/>
      <c r="D57" s="110" t="s">
        <v>115</v>
      </c>
      <c r="E57" s="35">
        <v>1749</v>
      </c>
      <c r="F57" s="35">
        <v>1117</v>
      </c>
      <c r="G57" s="35">
        <v>1509</v>
      </c>
      <c r="H57" s="35">
        <v>1214</v>
      </c>
      <c r="I57" s="35">
        <v>1207</v>
      </c>
      <c r="J57" s="35">
        <v>1077</v>
      </c>
      <c r="K57" s="35">
        <v>1389</v>
      </c>
      <c r="L57" s="35">
        <v>1130</v>
      </c>
      <c r="M57" s="35">
        <v>1154</v>
      </c>
      <c r="N57" s="35">
        <v>976</v>
      </c>
      <c r="O57" s="35">
        <v>855</v>
      </c>
      <c r="P57" s="35">
        <v>1128</v>
      </c>
      <c r="Q57" s="15">
        <f t="shared" si="14"/>
        <v>14505</v>
      </c>
    </row>
    <row r="58" spans="2:17" s="1" customFormat="1" ht="19.5" customHeight="1" x14ac:dyDescent="0.25">
      <c r="B58" s="87"/>
      <c r="C58" s="88"/>
      <c r="D58" s="110" t="s">
        <v>116</v>
      </c>
      <c r="E58" s="35">
        <v>231</v>
      </c>
      <c r="F58" s="35">
        <v>180</v>
      </c>
      <c r="G58" s="35">
        <v>314</v>
      </c>
      <c r="H58" s="35">
        <v>235</v>
      </c>
      <c r="I58" s="35">
        <v>223</v>
      </c>
      <c r="J58" s="35">
        <v>217</v>
      </c>
      <c r="K58" s="35">
        <v>212</v>
      </c>
      <c r="L58" s="35">
        <v>240</v>
      </c>
      <c r="M58" s="35">
        <v>193</v>
      </c>
      <c r="N58" s="35">
        <v>212</v>
      </c>
      <c r="O58" s="35">
        <v>167</v>
      </c>
      <c r="P58" s="35">
        <v>194</v>
      </c>
      <c r="Q58" s="15">
        <f t="shared" si="14"/>
        <v>2618</v>
      </c>
    </row>
    <row r="59" spans="2:17" s="1" customFormat="1" ht="19.5" customHeight="1" x14ac:dyDescent="0.25">
      <c r="B59" s="87"/>
      <c r="C59" s="88"/>
      <c r="D59" s="110" t="s">
        <v>117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2</v>
      </c>
      <c r="N59" s="35">
        <v>1</v>
      </c>
      <c r="O59" s="35">
        <v>0</v>
      </c>
      <c r="P59" s="35">
        <v>0</v>
      </c>
      <c r="Q59" s="15">
        <f t="shared" si="14"/>
        <v>3</v>
      </c>
    </row>
    <row r="60" spans="2:17" s="1" customFormat="1" ht="19.5" customHeight="1" x14ac:dyDescent="0.25">
      <c r="B60" s="87"/>
      <c r="C60" s="88"/>
      <c r="D60" s="110" t="s">
        <v>101</v>
      </c>
      <c r="E60" s="35">
        <v>681</v>
      </c>
      <c r="F60" s="35">
        <v>709</v>
      </c>
      <c r="G60" s="35">
        <v>640</v>
      </c>
      <c r="H60" s="35">
        <v>622</v>
      </c>
      <c r="I60" s="35">
        <v>522</v>
      </c>
      <c r="J60" s="35">
        <v>477</v>
      </c>
      <c r="K60" s="35">
        <v>402</v>
      </c>
      <c r="L60" s="35">
        <v>394</v>
      </c>
      <c r="M60" s="35">
        <v>345</v>
      </c>
      <c r="N60" s="35">
        <v>340</v>
      </c>
      <c r="O60" s="35">
        <v>344</v>
      </c>
      <c r="P60" s="35">
        <v>508</v>
      </c>
      <c r="Q60" s="15">
        <f t="shared" si="14"/>
        <v>5984</v>
      </c>
    </row>
    <row r="61" spans="2:17" s="1" customFormat="1" ht="19.5" customHeight="1" x14ac:dyDescent="0.25">
      <c r="B61" s="87"/>
      <c r="C61" s="88"/>
      <c r="D61" s="110" t="s">
        <v>104</v>
      </c>
      <c r="E61" s="35">
        <v>401</v>
      </c>
      <c r="F61" s="35">
        <v>281</v>
      </c>
      <c r="G61" s="35">
        <v>568</v>
      </c>
      <c r="H61" s="35">
        <v>429</v>
      </c>
      <c r="I61" s="35">
        <v>396</v>
      </c>
      <c r="J61" s="35">
        <v>558</v>
      </c>
      <c r="K61" s="35">
        <v>465</v>
      </c>
      <c r="L61" s="35">
        <v>444</v>
      </c>
      <c r="M61" s="35">
        <v>730</v>
      </c>
      <c r="N61" s="35">
        <v>607</v>
      </c>
      <c r="O61" s="35">
        <v>414</v>
      </c>
      <c r="P61" s="35">
        <v>485</v>
      </c>
      <c r="Q61" s="15">
        <f t="shared" si="14"/>
        <v>5778</v>
      </c>
    </row>
    <row r="62" spans="2:17" s="1" customFormat="1" ht="19.5" customHeight="1" x14ac:dyDescent="0.25">
      <c r="B62" s="87"/>
      <c r="C62" s="88"/>
      <c r="D62" s="110" t="s">
        <v>105</v>
      </c>
      <c r="E62" s="35">
        <f>+E63+E64</f>
        <v>294</v>
      </c>
      <c r="F62" s="35">
        <f t="shared" ref="F62:P62" si="18">+F63+F64</f>
        <v>262</v>
      </c>
      <c r="G62" s="35">
        <f t="shared" si="18"/>
        <v>275</v>
      </c>
      <c r="H62" s="35">
        <f t="shared" si="18"/>
        <v>278</v>
      </c>
      <c r="I62" s="35">
        <f t="shared" si="18"/>
        <v>287</v>
      </c>
      <c r="J62" s="35">
        <f t="shared" si="18"/>
        <v>205</v>
      </c>
      <c r="K62" s="35">
        <f t="shared" si="18"/>
        <v>262</v>
      </c>
      <c r="L62" s="35">
        <f t="shared" si="18"/>
        <v>165</v>
      </c>
      <c r="M62" s="35">
        <f t="shared" si="18"/>
        <v>183</v>
      </c>
      <c r="N62" s="35">
        <f t="shared" si="18"/>
        <v>207</v>
      </c>
      <c r="O62" s="35">
        <f t="shared" si="18"/>
        <v>238</v>
      </c>
      <c r="P62" s="35">
        <f t="shared" si="18"/>
        <v>348</v>
      </c>
      <c r="Q62" s="15">
        <f t="shared" si="14"/>
        <v>3004</v>
      </c>
    </row>
    <row r="63" spans="2:17" s="1" customFormat="1" ht="19.5" customHeight="1" x14ac:dyDescent="0.25">
      <c r="B63" s="87"/>
      <c r="C63" s="88"/>
      <c r="D63" s="110" t="s">
        <v>106</v>
      </c>
      <c r="E63" s="35">
        <v>184</v>
      </c>
      <c r="F63" s="35">
        <v>172</v>
      </c>
      <c r="G63" s="35">
        <v>163</v>
      </c>
      <c r="H63" s="35">
        <v>139</v>
      </c>
      <c r="I63" s="35">
        <v>99</v>
      </c>
      <c r="J63" s="35">
        <v>124</v>
      </c>
      <c r="K63" s="35">
        <v>165</v>
      </c>
      <c r="L63" s="35">
        <v>95</v>
      </c>
      <c r="M63" s="35">
        <v>90</v>
      </c>
      <c r="N63" s="35">
        <v>124</v>
      </c>
      <c r="O63" s="35">
        <v>108</v>
      </c>
      <c r="P63" s="35">
        <v>117</v>
      </c>
      <c r="Q63" s="15">
        <f t="shared" si="14"/>
        <v>1580</v>
      </c>
    </row>
    <row r="64" spans="2:17" s="1" customFormat="1" ht="19.5" customHeight="1" x14ac:dyDescent="0.25">
      <c r="B64" s="87"/>
      <c r="C64" s="88"/>
      <c r="D64" s="110" t="s">
        <v>107</v>
      </c>
      <c r="E64" s="35">
        <v>110</v>
      </c>
      <c r="F64" s="35">
        <v>90</v>
      </c>
      <c r="G64" s="35">
        <v>112</v>
      </c>
      <c r="H64" s="35">
        <v>139</v>
      </c>
      <c r="I64" s="35">
        <v>188</v>
      </c>
      <c r="J64" s="35">
        <v>81</v>
      </c>
      <c r="K64" s="35">
        <v>97</v>
      </c>
      <c r="L64" s="35">
        <v>70</v>
      </c>
      <c r="M64" s="35">
        <v>93</v>
      </c>
      <c r="N64" s="35">
        <v>83</v>
      </c>
      <c r="O64" s="35">
        <v>130</v>
      </c>
      <c r="P64" s="35">
        <v>231</v>
      </c>
      <c r="Q64" s="15">
        <f t="shared" si="14"/>
        <v>1424</v>
      </c>
    </row>
    <row r="65" spans="2:17" s="1" customFormat="1" ht="19.5" customHeight="1" x14ac:dyDescent="0.25">
      <c r="B65" s="87"/>
      <c r="C65" s="88"/>
      <c r="D65" s="110" t="s">
        <v>108</v>
      </c>
      <c r="E65" s="35">
        <v>1075</v>
      </c>
      <c r="F65" s="35">
        <v>769</v>
      </c>
      <c r="G65" s="35">
        <v>1027</v>
      </c>
      <c r="H65" s="35">
        <v>1528</v>
      </c>
      <c r="I65" s="35">
        <v>835</v>
      </c>
      <c r="J65" s="35">
        <v>905</v>
      </c>
      <c r="K65" s="35">
        <v>1015</v>
      </c>
      <c r="L65" s="35">
        <v>766</v>
      </c>
      <c r="M65" s="35">
        <v>1090</v>
      </c>
      <c r="N65" s="35">
        <v>1325</v>
      </c>
      <c r="O65" s="35">
        <v>2330</v>
      </c>
      <c r="P65" s="35">
        <v>2483</v>
      </c>
      <c r="Q65" s="15">
        <f t="shared" si="14"/>
        <v>15148</v>
      </c>
    </row>
    <row r="66" spans="2:17" s="1" customFormat="1" ht="19.5" customHeight="1" x14ac:dyDescent="0.25">
      <c r="B66" s="85"/>
      <c r="C66" s="86"/>
      <c r="D66" s="110" t="s">
        <v>109</v>
      </c>
      <c r="E66" s="35">
        <v>3662</v>
      </c>
      <c r="F66" s="35">
        <v>2085</v>
      </c>
      <c r="G66" s="35">
        <v>3101</v>
      </c>
      <c r="H66" s="35">
        <v>3040</v>
      </c>
      <c r="I66" s="35">
        <v>2309</v>
      </c>
      <c r="J66" s="35">
        <v>2450</v>
      </c>
      <c r="K66" s="35">
        <v>3151</v>
      </c>
      <c r="L66" s="35">
        <v>2651</v>
      </c>
      <c r="M66" s="35">
        <v>2749</v>
      </c>
      <c r="N66" s="35">
        <v>2173</v>
      </c>
      <c r="O66" s="35">
        <v>2105</v>
      </c>
      <c r="P66" s="35">
        <v>3485</v>
      </c>
      <c r="Q66" s="15">
        <f t="shared" si="14"/>
        <v>32961</v>
      </c>
    </row>
    <row r="67" spans="2:17" s="1" customFormat="1" ht="19.5" customHeight="1" x14ac:dyDescent="0.25">
      <c r="B67" s="85"/>
      <c r="C67" s="86"/>
      <c r="D67" s="110" t="s">
        <v>112</v>
      </c>
      <c r="E67" s="35">
        <v>7036</v>
      </c>
      <c r="F67" s="35">
        <v>5658</v>
      </c>
      <c r="G67" s="35">
        <v>7653</v>
      </c>
      <c r="H67" s="35">
        <v>6488</v>
      </c>
      <c r="I67" s="35">
        <v>5700</v>
      </c>
      <c r="J67" s="35">
        <v>6292</v>
      </c>
      <c r="K67" s="35">
        <v>6675</v>
      </c>
      <c r="L67" s="35">
        <v>5416</v>
      </c>
      <c r="M67" s="35">
        <v>5371</v>
      </c>
      <c r="N67" s="35">
        <v>4650</v>
      </c>
      <c r="O67" s="35">
        <v>4108</v>
      </c>
      <c r="P67" s="35">
        <v>4020</v>
      </c>
      <c r="Q67" s="15">
        <f t="shared" si="14"/>
        <v>69067</v>
      </c>
    </row>
    <row r="68" spans="2:17" s="1" customFormat="1" ht="19.5" customHeight="1" x14ac:dyDescent="0.25">
      <c r="B68" s="89"/>
      <c r="C68" s="90" t="s">
        <v>66</v>
      </c>
      <c r="D68" s="113"/>
      <c r="E68" s="48">
        <v>530</v>
      </c>
      <c r="F68" s="48">
        <v>532</v>
      </c>
      <c r="G68" s="48">
        <v>604</v>
      </c>
      <c r="H68" s="48">
        <v>616</v>
      </c>
      <c r="I68" s="48">
        <v>454</v>
      </c>
      <c r="J68" s="48">
        <v>432</v>
      </c>
      <c r="K68" s="48">
        <v>429</v>
      </c>
      <c r="L68" s="48">
        <v>405</v>
      </c>
      <c r="M68" s="48">
        <v>381</v>
      </c>
      <c r="N68" s="48">
        <v>311</v>
      </c>
      <c r="O68" s="48">
        <v>253</v>
      </c>
      <c r="P68" s="48">
        <v>285</v>
      </c>
      <c r="Q68" s="46">
        <f t="shared" si="14"/>
        <v>5232</v>
      </c>
    </row>
    <row r="69" spans="2:17" s="1" customFormat="1" ht="19.5" customHeight="1" x14ac:dyDescent="0.25">
      <c r="B69" s="91" t="s">
        <v>45</v>
      </c>
      <c r="C69" s="92"/>
      <c r="D69" s="114"/>
      <c r="E69" s="115">
        <f>E70+E79+E88+E96+E108</f>
        <v>7661</v>
      </c>
      <c r="F69" s="115">
        <f t="shared" ref="F69:P69" si="19">F70+F79+F88+F96+F108</f>
        <v>5153</v>
      </c>
      <c r="G69" s="115">
        <f t="shared" si="19"/>
        <v>6491</v>
      </c>
      <c r="H69" s="115">
        <f t="shared" si="19"/>
        <v>5789</v>
      </c>
      <c r="I69" s="115">
        <f t="shared" si="19"/>
        <v>6016</v>
      </c>
      <c r="J69" s="115">
        <f t="shared" si="19"/>
        <v>6181</v>
      </c>
      <c r="K69" s="115">
        <f t="shared" si="19"/>
        <v>6494</v>
      </c>
      <c r="L69" s="115">
        <f t="shared" si="19"/>
        <v>5809</v>
      </c>
      <c r="M69" s="115">
        <f t="shared" si="19"/>
        <v>5927</v>
      </c>
      <c r="N69" s="115">
        <f t="shared" si="19"/>
        <v>5778</v>
      </c>
      <c r="O69" s="115">
        <f t="shared" si="19"/>
        <v>4735</v>
      </c>
      <c r="P69" s="115">
        <f t="shared" si="19"/>
        <v>5618</v>
      </c>
      <c r="Q69" s="115">
        <f>SUM(E69:P69)</f>
        <v>71652</v>
      </c>
    </row>
    <row r="70" spans="2:17" s="1" customFormat="1" ht="19.5" customHeight="1" x14ac:dyDescent="0.25">
      <c r="B70" s="93"/>
      <c r="C70" s="94" t="s">
        <v>46</v>
      </c>
      <c r="D70" s="116"/>
      <c r="E70" s="117">
        <f>+E71+E78</f>
        <v>378</v>
      </c>
      <c r="F70" s="117">
        <f t="shared" ref="F70:P70" si="20">+F71+F78</f>
        <v>242</v>
      </c>
      <c r="G70" s="117">
        <f t="shared" si="20"/>
        <v>348</v>
      </c>
      <c r="H70" s="117">
        <f t="shared" si="20"/>
        <v>296</v>
      </c>
      <c r="I70" s="117">
        <f t="shared" si="20"/>
        <v>297</v>
      </c>
      <c r="J70" s="117">
        <f t="shared" si="20"/>
        <v>318</v>
      </c>
      <c r="K70" s="117">
        <f t="shared" si="20"/>
        <v>327</v>
      </c>
      <c r="L70" s="117">
        <f t="shared" si="20"/>
        <v>348</v>
      </c>
      <c r="M70" s="117">
        <f t="shared" si="20"/>
        <v>284</v>
      </c>
      <c r="N70" s="117">
        <f t="shared" si="20"/>
        <v>295</v>
      </c>
      <c r="O70" s="117">
        <f t="shared" si="20"/>
        <v>251</v>
      </c>
      <c r="P70" s="117">
        <f t="shared" si="20"/>
        <v>325</v>
      </c>
      <c r="Q70" s="111">
        <f>SUM(E70:P70)</f>
        <v>3709</v>
      </c>
    </row>
    <row r="71" spans="2:17" s="1" customFormat="1" ht="19.5" customHeight="1" x14ac:dyDescent="0.25">
      <c r="B71" s="16"/>
      <c r="C71" s="84" t="s">
        <v>65</v>
      </c>
      <c r="D71" s="14"/>
      <c r="E71" s="21">
        <f>+E72+E73+E74+E75+E76+E77</f>
        <v>378</v>
      </c>
      <c r="F71" s="21">
        <f t="shared" ref="F71:P71" si="21">+F72+F73+F74+F75+F76+F77</f>
        <v>240</v>
      </c>
      <c r="G71" s="21">
        <f t="shared" si="21"/>
        <v>346</v>
      </c>
      <c r="H71" s="21">
        <f t="shared" si="21"/>
        <v>293</v>
      </c>
      <c r="I71" s="21">
        <f t="shared" si="21"/>
        <v>295</v>
      </c>
      <c r="J71" s="21">
        <f t="shared" si="21"/>
        <v>318</v>
      </c>
      <c r="K71" s="21">
        <f t="shared" si="21"/>
        <v>327</v>
      </c>
      <c r="L71" s="21">
        <f t="shared" si="21"/>
        <v>347</v>
      </c>
      <c r="M71" s="21">
        <f t="shared" si="21"/>
        <v>282</v>
      </c>
      <c r="N71" s="21">
        <f t="shared" si="21"/>
        <v>294</v>
      </c>
      <c r="O71" s="21">
        <f t="shared" si="21"/>
        <v>250</v>
      </c>
      <c r="P71" s="21">
        <f t="shared" si="21"/>
        <v>324</v>
      </c>
      <c r="Q71" s="57">
        <f t="shared" ref="Q71:Q143" si="22">SUM(E71:P71)</f>
        <v>3694</v>
      </c>
    </row>
    <row r="72" spans="2:17" s="1" customFormat="1" ht="19.5" customHeight="1" x14ac:dyDescent="0.25">
      <c r="B72" s="16"/>
      <c r="C72" s="84"/>
      <c r="D72" s="14" t="s">
        <v>113</v>
      </c>
      <c r="E72" s="21">
        <v>0</v>
      </c>
      <c r="F72" s="21">
        <v>0</v>
      </c>
      <c r="G72" s="21">
        <v>2</v>
      </c>
      <c r="H72" s="21">
        <v>1</v>
      </c>
      <c r="I72" s="21">
        <v>0</v>
      </c>
      <c r="J72" s="21">
        <v>3</v>
      </c>
      <c r="K72" s="21">
        <v>2</v>
      </c>
      <c r="L72" s="21">
        <v>4</v>
      </c>
      <c r="M72" s="21">
        <v>1</v>
      </c>
      <c r="N72" s="21">
        <v>1</v>
      </c>
      <c r="O72" s="21">
        <v>3</v>
      </c>
      <c r="P72" s="21">
        <v>0</v>
      </c>
      <c r="Q72" s="53">
        <f t="shared" si="22"/>
        <v>17</v>
      </c>
    </row>
    <row r="73" spans="2:17" s="1" customFormat="1" ht="19.5" customHeight="1" x14ac:dyDescent="0.25">
      <c r="B73" s="16"/>
      <c r="C73" s="84"/>
      <c r="D73" s="14" t="s">
        <v>118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1</v>
      </c>
      <c r="M73" s="21">
        <v>1</v>
      </c>
      <c r="N73" s="21">
        <v>0</v>
      </c>
      <c r="O73" s="21">
        <v>20</v>
      </c>
      <c r="P73" s="21">
        <v>58</v>
      </c>
      <c r="Q73" s="53">
        <f t="shared" si="22"/>
        <v>80</v>
      </c>
    </row>
    <row r="74" spans="2:17" s="1" customFormat="1" ht="19.5" customHeight="1" x14ac:dyDescent="0.25">
      <c r="B74" s="85"/>
      <c r="C74" s="86"/>
      <c r="D74" s="110" t="s">
        <v>91</v>
      </c>
      <c r="E74" s="21">
        <v>170</v>
      </c>
      <c r="F74" s="21">
        <v>106</v>
      </c>
      <c r="G74" s="21">
        <v>173</v>
      </c>
      <c r="H74" s="21">
        <v>131</v>
      </c>
      <c r="I74" s="21">
        <v>132</v>
      </c>
      <c r="J74" s="21">
        <v>140</v>
      </c>
      <c r="K74" s="21">
        <v>147</v>
      </c>
      <c r="L74" s="21">
        <v>130</v>
      </c>
      <c r="M74" s="21">
        <v>121</v>
      </c>
      <c r="N74" s="21">
        <v>120</v>
      </c>
      <c r="O74" s="21">
        <v>84</v>
      </c>
      <c r="P74" s="21">
        <v>96</v>
      </c>
      <c r="Q74" s="53">
        <f t="shared" si="22"/>
        <v>1550</v>
      </c>
    </row>
    <row r="75" spans="2:17" s="1" customFormat="1" ht="19.5" customHeight="1" x14ac:dyDescent="0.25">
      <c r="B75" s="87"/>
      <c r="C75" s="88"/>
      <c r="D75" s="110" t="s">
        <v>116</v>
      </c>
      <c r="E75" s="21">
        <v>64</v>
      </c>
      <c r="F75" s="21">
        <v>38</v>
      </c>
      <c r="G75" s="21">
        <v>35</v>
      </c>
      <c r="H75" s="21">
        <v>29</v>
      </c>
      <c r="I75" s="21">
        <v>45</v>
      </c>
      <c r="J75" s="21">
        <v>33</v>
      </c>
      <c r="K75" s="21">
        <v>38</v>
      </c>
      <c r="L75" s="21">
        <v>63</v>
      </c>
      <c r="M75" s="21">
        <v>25</v>
      </c>
      <c r="N75" s="21">
        <v>35</v>
      </c>
      <c r="O75" s="21">
        <v>32</v>
      </c>
      <c r="P75" s="21">
        <v>53</v>
      </c>
      <c r="Q75" s="53">
        <f t="shared" si="22"/>
        <v>490</v>
      </c>
    </row>
    <row r="76" spans="2:17" s="1" customFormat="1" ht="19.5" customHeight="1" x14ac:dyDescent="0.25">
      <c r="B76" s="87"/>
      <c r="C76" s="88"/>
      <c r="D76" s="110" t="s">
        <v>119</v>
      </c>
      <c r="E76" s="35">
        <v>40</v>
      </c>
      <c r="F76" s="35">
        <v>32</v>
      </c>
      <c r="G76" s="35">
        <v>42</v>
      </c>
      <c r="H76" s="35">
        <v>35</v>
      </c>
      <c r="I76" s="35">
        <v>32</v>
      </c>
      <c r="J76" s="35">
        <v>59</v>
      </c>
      <c r="K76" s="35">
        <v>45</v>
      </c>
      <c r="L76" s="35">
        <v>44</v>
      </c>
      <c r="M76" s="35">
        <v>67</v>
      </c>
      <c r="N76" s="35">
        <v>58</v>
      </c>
      <c r="O76" s="35">
        <v>31</v>
      </c>
      <c r="P76" s="35">
        <v>25</v>
      </c>
      <c r="Q76" s="53">
        <f>SUM(E76:P76)</f>
        <v>510</v>
      </c>
    </row>
    <row r="77" spans="2:17" s="1" customFormat="1" ht="19.5" customHeight="1" x14ac:dyDescent="0.25">
      <c r="B77" s="87"/>
      <c r="C77" s="88"/>
      <c r="D77" s="110" t="s">
        <v>101</v>
      </c>
      <c r="E77" s="35">
        <v>104</v>
      </c>
      <c r="F77" s="35">
        <v>64</v>
      </c>
      <c r="G77" s="35">
        <v>94</v>
      </c>
      <c r="H77" s="35">
        <v>97</v>
      </c>
      <c r="I77" s="35">
        <v>86</v>
      </c>
      <c r="J77" s="35">
        <v>83</v>
      </c>
      <c r="K77" s="35">
        <v>95</v>
      </c>
      <c r="L77" s="35">
        <v>105</v>
      </c>
      <c r="M77" s="35">
        <v>67</v>
      </c>
      <c r="N77" s="35">
        <v>80</v>
      </c>
      <c r="O77" s="35">
        <v>80</v>
      </c>
      <c r="P77" s="35">
        <v>92</v>
      </c>
      <c r="Q77" s="53">
        <f>SUM(E77:P77)</f>
        <v>1047</v>
      </c>
    </row>
    <row r="78" spans="2:17" s="1" customFormat="1" ht="19.5" customHeight="1" x14ac:dyDescent="0.25">
      <c r="B78" s="95"/>
      <c r="C78" s="90" t="s">
        <v>66</v>
      </c>
      <c r="D78" s="112"/>
      <c r="E78" s="48">
        <v>0</v>
      </c>
      <c r="F78" s="48">
        <v>2</v>
      </c>
      <c r="G78" s="48">
        <v>2</v>
      </c>
      <c r="H78" s="48">
        <v>3</v>
      </c>
      <c r="I78" s="48">
        <v>2</v>
      </c>
      <c r="J78" s="48">
        <v>0</v>
      </c>
      <c r="K78" s="48">
        <v>0</v>
      </c>
      <c r="L78" s="48">
        <v>1</v>
      </c>
      <c r="M78" s="48">
        <v>2</v>
      </c>
      <c r="N78" s="48">
        <v>1</v>
      </c>
      <c r="O78" s="48">
        <v>1</v>
      </c>
      <c r="P78" s="48">
        <v>1</v>
      </c>
      <c r="Q78" s="118">
        <f t="shared" si="22"/>
        <v>15</v>
      </c>
    </row>
    <row r="79" spans="2:17" s="1" customFormat="1" ht="19.5" customHeight="1" x14ac:dyDescent="0.25">
      <c r="B79" s="96"/>
      <c r="C79" s="94" t="s">
        <v>47</v>
      </c>
      <c r="D79" s="119"/>
      <c r="E79" s="117">
        <f>+E80+E87</f>
        <v>2165</v>
      </c>
      <c r="F79" s="117">
        <f t="shared" ref="F79:P79" si="23">+F80+F87</f>
        <v>1426</v>
      </c>
      <c r="G79" s="117">
        <f t="shared" si="23"/>
        <v>1890</v>
      </c>
      <c r="H79" s="117">
        <f t="shared" si="23"/>
        <v>1586</v>
      </c>
      <c r="I79" s="117">
        <f t="shared" si="23"/>
        <v>1591</v>
      </c>
      <c r="J79" s="117">
        <f t="shared" si="23"/>
        <v>1663</v>
      </c>
      <c r="K79" s="117">
        <f t="shared" si="23"/>
        <v>1735</v>
      </c>
      <c r="L79" s="117">
        <f t="shared" si="23"/>
        <v>1637</v>
      </c>
      <c r="M79" s="117">
        <f t="shared" si="23"/>
        <v>1506</v>
      </c>
      <c r="N79" s="117">
        <f t="shared" si="23"/>
        <v>1413</v>
      </c>
      <c r="O79" s="117">
        <f t="shared" si="23"/>
        <v>1368</v>
      </c>
      <c r="P79" s="117">
        <f t="shared" si="23"/>
        <v>1395</v>
      </c>
      <c r="Q79" s="111">
        <f t="shared" si="22"/>
        <v>19375</v>
      </c>
    </row>
    <row r="80" spans="2:17" s="1" customFormat="1" ht="19.5" customHeight="1" x14ac:dyDescent="0.25">
      <c r="B80" s="85"/>
      <c r="C80" s="84" t="s">
        <v>65</v>
      </c>
      <c r="D80" s="110"/>
      <c r="E80" s="21">
        <f>+E81+E82+E83+E84+E85+E86</f>
        <v>2158</v>
      </c>
      <c r="F80" s="21">
        <f t="shared" ref="F80:P80" si="24">+F81+F82+F83+F84+F85+F86</f>
        <v>1420</v>
      </c>
      <c r="G80" s="21">
        <f t="shared" si="24"/>
        <v>1884</v>
      </c>
      <c r="H80" s="21">
        <f t="shared" si="24"/>
        <v>1578</v>
      </c>
      <c r="I80" s="21">
        <f t="shared" si="24"/>
        <v>1582</v>
      </c>
      <c r="J80" s="21">
        <f t="shared" si="24"/>
        <v>1655</v>
      </c>
      <c r="K80" s="21">
        <f t="shared" si="24"/>
        <v>1730</v>
      </c>
      <c r="L80" s="21">
        <f t="shared" si="24"/>
        <v>1627</v>
      </c>
      <c r="M80" s="21">
        <f t="shared" si="24"/>
        <v>1496</v>
      </c>
      <c r="N80" s="21">
        <f t="shared" si="24"/>
        <v>1407</v>
      </c>
      <c r="O80" s="21">
        <f t="shared" si="24"/>
        <v>1358</v>
      </c>
      <c r="P80" s="21">
        <f t="shared" si="24"/>
        <v>1389</v>
      </c>
      <c r="Q80" s="57">
        <f t="shared" si="22"/>
        <v>19284</v>
      </c>
    </row>
    <row r="81" spans="2:17" s="1" customFormat="1" ht="19.5" customHeight="1" x14ac:dyDescent="0.25">
      <c r="B81" s="87"/>
      <c r="C81" s="88"/>
      <c r="D81" s="110" t="s">
        <v>113</v>
      </c>
      <c r="E81" s="35">
        <v>16</v>
      </c>
      <c r="F81" s="35">
        <v>6</v>
      </c>
      <c r="G81" s="35">
        <v>23</v>
      </c>
      <c r="H81" s="35">
        <v>11</v>
      </c>
      <c r="I81" s="35">
        <v>19</v>
      </c>
      <c r="J81" s="35">
        <v>11</v>
      </c>
      <c r="K81" s="35">
        <v>13</v>
      </c>
      <c r="L81" s="35">
        <v>19</v>
      </c>
      <c r="M81" s="35">
        <v>12</v>
      </c>
      <c r="N81" s="35">
        <v>16</v>
      </c>
      <c r="O81" s="35">
        <v>12</v>
      </c>
      <c r="P81" s="35">
        <v>14</v>
      </c>
      <c r="Q81" s="53">
        <f t="shared" si="22"/>
        <v>172</v>
      </c>
    </row>
    <row r="82" spans="2:17" s="1" customFormat="1" ht="19.5" customHeight="1" x14ac:dyDescent="0.25">
      <c r="B82" s="87"/>
      <c r="C82" s="88"/>
      <c r="D82" s="110" t="s">
        <v>84</v>
      </c>
      <c r="E82" s="35">
        <v>272</v>
      </c>
      <c r="F82" s="35">
        <v>182</v>
      </c>
      <c r="G82" s="35">
        <v>186</v>
      </c>
      <c r="H82" s="35">
        <v>69</v>
      </c>
      <c r="I82" s="35">
        <v>55</v>
      </c>
      <c r="J82" s="35">
        <v>26</v>
      </c>
      <c r="K82" s="35">
        <v>23</v>
      </c>
      <c r="L82" s="35">
        <v>19</v>
      </c>
      <c r="M82" s="35">
        <v>20</v>
      </c>
      <c r="N82" s="35">
        <v>16</v>
      </c>
      <c r="O82" s="35">
        <v>16</v>
      </c>
      <c r="P82" s="35">
        <v>9</v>
      </c>
      <c r="Q82" s="53">
        <f t="shared" si="22"/>
        <v>893</v>
      </c>
    </row>
    <row r="83" spans="2:17" s="1" customFormat="1" ht="19.5" customHeight="1" x14ac:dyDescent="0.25">
      <c r="B83" s="87"/>
      <c r="C83" s="88"/>
      <c r="D83" s="110" t="s">
        <v>91</v>
      </c>
      <c r="E83" s="35">
        <v>450</v>
      </c>
      <c r="F83" s="35">
        <v>348</v>
      </c>
      <c r="G83" s="35">
        <v>547</v>
      </c>
      <c r="H83" s="35">
        <v>398</v>
      </c>
      <c r="I83" s="35">
        <v>424</v>
      </c>
      <c r="J83" s="35">
        <v>447</v>
      </c>
      <c r="K83" s="35">
        <v>431</v>
      </c>
      <c r="L83" s="35">
        <v>418</v>
      </c>
      <c r="M83" s="35">
        <v>409</v>
      </c>
      <c r="N83" s="35">
        <v>319</v>
      </c>
      <c r="O83" s="35">
        <v>291</v>
      </c>
      <c r="P83" s="35">
        <v>293</v>
      </c>
      <c r="Q83" s="53">
        <f t="shared" si="22"/>
        <v>4775</v>
      </c>
    </row>
    <row r="84" spans="2:17" s="1" customFormat="1" ht="19.5" customHeight="1" x14ac:dyDescent="0.25">
      <c r="B84" s="87"/>
      <c r="C84" s="88"/>
      <c r="D84" s="110" t="s">
        <v>116</v>
      </c>
      <c r="E84" s="35">
        <v>105</v>
      </c>
      <c r="F84" s="35">
        <v>70</v>
      </c>
      <c r="G84" s="35">
        <v>90</v>
      </c>
      <c r="H84" s="35">
        <v>79</v>
      </c>
      <c r="I84" s="35">
        <v>93</v>
      </c>
      <c r="J84" s="35">
        <v>81</v>
      </c>
      <c r="K84" s="35">
        <v>95</v>
      </c>
      <c r="L84" s="35">
        <v>78</v>
      </c>
      <c r="M84" s="35">
        <v>73</v>
      </c>
      <c r="N84" s="35">
        <v>76</v>
      </c>
      <c r="O84" s="35">
        <v>84</v>
      </c>
      <c r="P84" s="35">
        <v>200</v>
      </c>
      <c r="Q84" s="53">
        <f t="shared" si="22"/>
        <v>1124</v>
      </c>
    </row>
    <row r="85" spans="2:17" s="1" customFormat="1" ht="19.5" customHeight="1" x14ac:dyDescent="0.25">
      <c r="B85" s="87"/>
      <c r="C85" s="88"/>
      <c r="D85" s="110" t="s">
        <v>119</v>
      </c>
      <c r="E85" s="35">
        <v>785</v>
      </c>
      <c r="F85" s="35">
        <v>473</v>
      </c>
      <c r="G85" s="35">
        <v>585</v>
      </c>
      <c r="H85" s="35">
        <v>526</v>
      </c>
      <c r="I85" s="35">
        <v>484</v>
      </c>
      <c r="J85" s="35">
        <v>556</v>
      </c>
      <c r="K85" s="35">
        <v>596</v>
      </c>
      <c r="L85" s="35">
        <v>585</v>
      </c>
      <c r="M85" s="35">
        <v>507</v>
      </c>
      <c r="N85" s="35">
        <v>454</v>
      </c>
      <c r="O85" s="35">
        <v>505</v>
      </c>
      <c r="P85" s="35">
        <v>448</v>
      </c>
      <c r="Q85" s="53">
        <f>SUM(E85:P85)</f>
        <v>6504</v>
      </c>
    </row>
    <row r="86" spans="2:17" s="1" customFormat="1" ht="19.5" customHeight="1" x14ac:dyDescent="0.25">
      <c r="B86" s="85"/>
      <c r="C86" s="86"/>
      <c r="D86" s="110" t="s">
        <v>101</v>
      </c>
      <c r="E86" s="35">
        <v>530</v>
      </c>
      <c r="F86" s="35">
        <v>341</v>
      </c>
      <c r="G86" s="35">
        <v>453</v>
      </c>
      <c r="H86" s="35">
        <v>495</v>
      </c>
      <c r="I86" s="35">
        <v>507</v>
      </c>
      <c r="J86" s="35">
        <v>534</v>
      </c>
      <c r="K86" s="35">
        <v>572</v>
      </c>
      <c r="L86" s="35">
        <v>508</v>
      </c>
      <c r="M86" s="35">
        <v>475</v>
      </c>
      <c r="N86" s="35">
        <v>526</v>
      </c>
      <c r="O86" s="35">
        <v>450</v>
      </c>
      <c r="P86" s="35">
        <v>425</v>
      </c>
      <c r="Q86" s="53">
        <f>SUM(E86:P86)</f>
        <v>5816</v>
      </c>
    </row>
    <row r="87" spans="2:17" s="1" customFormat="1" ht="19.5" customHeight="1" x14ac:dyDescent="0.25">
      <c r="B87" s="97"/>
      <c r="C87" s="90" t="s">
        <v>66</v>
      </c>
      <c r="D87" s="113"/>
      <c r="E87" s="48">
        <v>7</v>
      </c>
      <c r="F87" s="48">
        <v>6</v>
      </c>
      <c r="G87" s="48">
        <v>6</v>
      </c>
      <c r="H87" s="48">
        <v>8</v>
      </c>
      <c r="I87" s="48">
        <v>9</v>
      </c>
      <c r="J87" s="48">
        <v>8</v>
      </c>
      <c r="K87" s="48">
        <v>5</v>
      </c>
      <c r="L87" s="48">
        <v>10</v>
      </c>
      <c r="M87" s="48">
        <v>10</v>
      </c>
      <c r="N87" s="48">
        <v>6</v>
      </c>
      <c r="O87" s="48">
        <v>10</v>
      </c>
      <c r="P87" s="48">
        <v>6</v>
      </c>
      <c r="Q87" s="118">
        <f t="shared" si="22"/>
        <v>91</v>
      </c>
    </row>
    <row r="88" spans="2:17" s="1" customFormat="1" ht="19.5" customHeight="1" x14ac:dyDescent="0.25">
      <c r="B88" s="98"/>
      <c r="C88" s="94" t="s">
        <v>48</v>
      </c>
      <c r="D88" s="120"/>
      <c r="E88" s="117">
        <f>+E89+E95</f>
        <v>742</v>
      </c>
      <c r="F88" s="117">
        <f t="shared" ref="F88:P88" si="25">+F89+F95</f>
        <v>589</v>
      </c>
      <c r="G88" s="117">
        <f t="shared" si="25"/>
        <v>615</v>
      </c>
      <c r="H88" s="117">
        <f t="shared" si="25"/>
        <v>580</v>
      </c>
      <c r="I88" s="117">
        <f t="shared" si="25"/>
        <v>566</v>
      </c>
      <c r="J88" s="117">
        <f t="shared" si="25"/>
        <v>544</v>
      </c>
      <c r="K88" s="117">
        <f t="shared" si="25"/>
        <v>631</v>
      </c>
      <c r="L88" s="117">
        <f t="shared" si="25"/>
        <v>529</v>
      </c>
      <c r="M88" s="117">
        <f t="shared" si="25"/>
        <v>668</v>
      </c>
      <c r="N88" s="117">
        <f t="shared" si="25"/>
        <v>505</v>
      </c>
      <c r="O88" s="117">
        <f t="shared" si="25"/>
        <v>463</v>
      </c>
      <c r="P88" s="117">
        <f t="shared" si="25"/>
        <v>533</v>
      </c>
      <c r="Q88" s="111">
        <f t="shared" si="22"/>
        <v>6965</v>
      </c>
    </row>
    <row r="89" spans="2:17" s="1" customFormat="1" ht="19.5" customHeight="1" x14ac:dyDescent="0.25">
      <c r="B89" s="87"/>
      <c r="C89" s="84" t="s">
        <v>67</v>
      </c>
      <c r="D89" s="121"/>
      <c r="E89" s="21">
        <f>+E90+E91+E92+E93+E94</f>
        <v>742</v>
      </c>
      <c r="F89" s="21">
        <f t="shared" ref="F89:P89" si="26">+F90+F91+F92+F93+F94</f>
        <v>589</v>
      </c>
      <c r="G89" s="21">
        <f t="shared" si="26"/>
        <v>615</v>
      </c>
      <c r="H89" s="21">
        <f t="shared" si="26"/>
        <v>580</v>
      </c>
      <c r="I89" s="21">
        <f t="shared" si="26"/>
        <v>566</v>
      </c>
      <c r="J89" s="21">
        <f t="shared" si="26"/>
        <v>544</v>
      </c>
      <c r="K89" s="21">
        <f t="shared" si="26"/>
        <v>631</v>
      </c>
      <c r="L89" s="21">
        <f t="shared" si="26"/>
        <v>529</v>
      </c>
      <c r="M89" s="21">
        <f t="shared" si="26"/>
        <v>668</v>
      </c>
      <c r="N89" s="21">
        <f t="shared" si="26"/>
        <v>505</v>
      </c>
      <c r="O89" s="21">
        <f t="shared" si="26"/>
        <v>463</v>
      </c>
      <c r="P89" s="21">
        <f t="shared" si="26"/>
        <v>532</v>
      </c>
      <c r="Q89" s="57">
        <f t="shared" si="22"/>
        <v>6964</v>
      </c>
    </row>
    <row r="90" spans="2:17" s="1" customFormat="1" ht="19.5" customHeight="1" x14ac:dyDescent="0.25">
      <c r="B90" s="87"/>
      <c r="C90" s="88"/>
      <c r="D90" s="110" t="s">
        <v>113</v>
      </c>
      <c r="E90" s="35">
        <v>8</v>
      </c>
      <c r="F90" s="35">
        <v>7</v>
      </c>
      <c r="G90" s="35">
        <v>6</v>
      </c>
      <c r="H90" s="35">
        <v>9</v>
      </c>
      <c r="I90" s="35">
        <v>10</v>
      </c>
      <c r="J90" s="35">
        <v>3</v>
      </c>
      <c r="K90" s="35">
        <v>5</v>
      </c>
      <c r="L90" s="35">
        <v>2</v>
      </c>
      <c r="M90" s="35">
        <v>4</v>
      </c>
      <c r="N90" s="35">
        <v>2</v>
      </c>
      <c r="O90" s="35">
        <v>2</v>
      </c>
      <c r="P90" s="35">
        <v>1</v>
      </c>
      <c r="Q90" s="53">
        <f t="shared" si="22"/>
        <v>59</v>
      </c>
    </row>
    <row r="91" spans="2:17" s="1" customFormat="1" ht="19.5" customHeight="1" x14ac:dyDescent="0.25">
      <c r="B91" s="87"/>
      <c r="C91" s="88"/>
      <c r="D91" s="110" t="s">
        <v>91</v>
      </c>
      <c r="E91" s="35">
        <v>284</v>
      </c>
      <c r="F91" s="35">
        <v>250</v>
      </c>
      <c r="G91" s="35">
        <v>248</v>
      </c>
      <c r="H91" s="35">
        <v>257</v>
      </c>
      <c r="I91" s="35">
        <v>253</v>
      </c>
      <c r="J91" s="35">
        <v>239</v>
      </c>
      <c r="K91" s="35">
        <v>287</v>
      </c>
      <c r="L91" s="35">
        <v>216</v>
      </c>
      <c r="M91" s="35">
        <v>229</v>
      </c>
      <c r="N91" s="35">
        <v>178</v>
      </c>
      <c r="O91" s="35">
        <v>153</v>
      </c>
      <c r="P91" s="35">
        <v>228</v>
      </c>
      <c r="Q91" s="53">
        <f t="shared" si="22"/>
        <v>2822</v>
      </c>
    </row>
    <row r="92" spans="2:17" s="1" customFormat="1" ht="19.5" customHeight="1" x14ac:dyDescent="0.25">
      <c r="B92" s="87"/>
      <c r="C92" s="88"/>
      <c r="D92" s="110" t="s">
        <v>116</v>
      </c>
      <c r="E92" s="35">
        <v>14</v>
      </c>
      <c r="F92" s="35">
        <v>13</v>
      </c>
      <c r="G92" s="35">
        <v>14</v>
      </c>
      <c r="H92" s="35">
        <v>19</v>
      </c>
      <c r="I92" s="35">
        <v>16</v>
      </c>
      <c r="J92" s="35">
        <v>27</v>
      </c>
      <c r="K92" s="35">
        <v>8</v>
      </c>
      <c r="L92" s="35">
        <v>12</v>
      </c>
      <c r="M92" s="35">
        <v>9</v>
      </c>
      <c r="N92" s="35">
        <v>14</v>
      </c>
      <c r="O92" s="35">
        <v>13</v>
      </c>
      <c r="P92" s="35">
        <v>17</v>
      </c>
      <c r="Q92" s="53">
        <f t="shared" si="22"/>
        <v>176</v>
      </c>
    </row>
    <row r="93" spans="2:17" s="1" customFormat="1" ht="19.5" customHeight="1" x14ac:dyDescent="0.25">
      <c r="B93" s="87"/>
      <c r="C93" s="88"/>
      <c r="D93" s="110" t="s">
        <v>119</v>
      </c>
      <c r="E93" s="35">
        <v>288</v>
      </c>
      <c r="F93" s="35">
        <v>207</v>
      </c>
      <c r="G93" s="35">
        <v>244</v>
      </c>
      <c r="H93" s="35">
        <v>182</v>
      </c>
      <c r="I93" s="35">
        <v>177</v>
      </c>
      <c r="J93" s="35">
        <v>177</v>
      </c>
      <c r="K93" s="35">
        <v>212</v>
      </c>
      <c r="L93" s="35">
        <v>209</v>
      </c>
      <c r="M93" s="35">
        <v>282</v>
      </c>
      <c r="N93" s="35">
        <v>192</v>
      </c>
      <c r="O93" s="35">
        <v>200</v>
      </c>
      <c r="P93" s="35">
        <v>193</v>
      </c>
      <c r="Q93" s="53">
        <f>SUM(E93:P93)</f>
        <v>2563</v>
      </c>
    </row>
    <row r="94" spans="2:17" s="1" customFormat="1" ht="19.5" customHeight="1" x14ac:dyDescent="0.25">
      <c r="B94" s="87"/>
      <c r="C94" s="88"/>
      <c r="D94" s="110" t="s">
        <v>101</v>
      </c>
      <c r="E94" s="35">
        <v>148</v>
      </c>
      <c r="F94" s="35">
        <v>112</v>
      </c>
      <c r="G94" s="35">
        <v>103</v>
      </c>
      <c r="H94" s="35">
        <v>113</v>
      </c>
      <c r="I94" s="35">
        <v>110</v>
      </c>
      <c r="J94" s="35">
        <v>98</v>
      </c>
      <c r="K94" s="35">
        <v>119</v>
      </c>
      <c r="L94" s="35">
        <v>90</v>
      </c>
      <c r="M94" s="35">
        <v>144</v>
      </c>
      <c r="N94" s="35">
        <v>119</v>
      </c>
      <c r="O94" s="35">
        <v>95</v>
      </c>
      <c r="P94" s="35">
        <v>93</v>
      </c>
      <c r="Q94" s="53">
        <f>SUM(E94:P94)</f>
        <v>1344</v>
      </c>
    </row>
    <row r="95" spans="2:17" s="1" customFormat="1" ht="19.5" customHeight="1" x14ac:dyDescent="0.25">
      <c r="B95" s="97"/>
      <c r="C95" s="90" t="s">
        <v>66</v>
      </c>
      <c r="D95" s="112"/>
      <c r="E95" s="48">
        <v>0</v>
      </c>
      <c r="F95" s="48">
        <v>0</v>
      </c>
      <c r="G95" s="48">
        <v>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  <c r="N95" s="48">
        <v>0</v>
      </c>
      <c r="O95" s="48">
        <v>0</v>
      </c>
      <c r="P95" s="48">
        <v>1</v>
      </c>
      <c r="Q95" s="118">
        <f t="shared" si="22"/>
        <v>1</v>
      </c>
    </row>
    <row r="96" spans="2:17" s="1" customFormat="1" ht="19.5" customHeight="1" x14ac:dyDescent="0.25">
      <c r="B96" s="98"/>
      <c r="C96" s="94" t="s">
        <v>49</v>
      </c>
      <c r="D96" s="120"/>
      <c r="E96" s="117">
        <f>+E97+E107</f>
        <v>2480</v>
      </c>
      <c r="F96" s="117">
        <f t="shared" ref="F96:P96" si="27">+F97+F107</f>
        <v>1835</v>
      </c>
      <c r="G96" s="117">
        <f t="shared" si="27"/>
        <v>2177</v>
      </c>
      <c r="H96" s="117">
        <f t="shared" si="27"/>
        <v>1780</v>
      </c>
      <c r="I96" s="117">
        <f t="shared" si="27"/>
        <v>1902</v>
      </c>
      <c r="J96" s="117">
        <f t="shared" si="27"/>
        <v>2113</v>
      </c>
      <c r="K96" s="117">
        <f t="shared" si="27"/>
        <v>2132</v>
      </c>
      <c r="L96" s="117">
        <f t="shared" si="27"/>
        <v>1765</v>
      </c>
      <c r="M96" s="117">
        <f t="shared" si="27"/>
        <v>1927</v>
      </c>
      <c r="N96" s="117">
        <f t="shared" si="27"/>
        <v>1777</v>
      </c>
      <c r="O96" s="117">
        <f t="shared" si="27"/>
        <v>1396</v>
      </c>
      <c r="P96" s="117">
        <f t="shared" si="27"/>
        <v>1656</v>
      </c>
      <c r="Q96" s="111">
        <f t="shared" si="22"/>
        <v>22940</v>
      </c>
    </row>
    <row r="97" spans="2:17" s="1" customFormat="1" ht="19.5" customHeight="1" x14ac:dyDescent="0.25">
      <c r="B97" s="85"/>
      <c r="C97" s="84" t="s">
        <v>65</v>
      </c>
      <c r="D97" s="121"/>
      <c r="E97" s="21">
        <f>+E98+E99+E100+E101+E102+E103+E104+E105+E106</f>
        <v>2472</v>
      </c>
      <c r="F97" s="21">
        <f t="shared" ref="F97:P97" si="28">+F98+F99+F100+F101+F102+F103+F104+F105+F106</f>
        <v>1824</v>
      </c>
      <c r="G97" s="21">
        <f t="shared" si="28"/>
        <v>2172</v>
      </c>
      <c r="H97" s="21">
        <f t="shared" si="28"/>
        <v>1774</v>
      </c>
      <c r="I97" s="21">
        <f t="shared" si="28"/>
        <v>1900</v>
      </c>
      <c r="J97" s="21">
        <f t="shared" si="28"/>
        <v>2109</v>
      </c>
      <c r="K97" s="21">
        <f t="shared" si="28"/>
        <v>2110</v>
      </c>
      <c r="L97" s="21">
        <f t="shared" si="28"/>
        <v>1762</v>
      </c>
      <c r="M97" s="21">
        <f t="shared" si="28"/>
        <v>1923</v>
      </c>
      <c r="N97" s="21">
        <f t="shared" si="28"/>
        <v>1776</v>
      </c>
      <c r="O97" s="21">
        <f t="shared" si="28"/>
        <v>1394</v>
      </c>
      <c r="P97" s="21">
        <f t="shared" si="28"/>
        <v>1653</v>
      </c>
      <c r="Q97" s="57">
        <f t="shared" si="22"/>
        <v>22869</v>
      </c>
    </row>
    <row r="98" spans="2:17" s="1" customFormat="1" ht="19.5" customHeight="1" x14ac:dyDescent="0.25">
      <c r="B98" s="85"/>
      <c r="C98" s="86"/>
      <c r="D98" s="110" t="s">
        <v>31</v>
      </c>
      <c r="E98" s="35">
        <v>2</v>
      </c>
      <c r="F98" s="35">
        <v>2</v>
      </c>
      <c r="G98" s="35">
        <v>3</v>
      </c>
      <c r="H98" s="35">
        <v>1</v>
      </c>
      <c r="I98" s="35">
        <v>2</v>
      </c>
      <c r="J98" s="35">
        <v>1</v>
      </c>
      <c r="K98" s="35">
        <v>0</v>
      </c>
      <c r="L98" s="35">
        <v>3</v>
      </c>
      <c r="M98" s="35">
        <v>1</v>
      </c>
      <c r="N98" s="35">
        <v>0</v>
      </c>
      <c r="O98" s="35">
        <v>0</v>
      </c>
      <c r="P98" s="35">
        <v>2</v>
      </c>
      <c r="Q98" s="53">
        <f t="shared" si="22"/>
        <v>17</v>
      </c>
    </row>
    <row r="99" spans="2:17" s="1" customFormat="1" ht="19.5" customHeight="1" x14ac:dyDescent="0.25">
      <c r="B99" s="85"/>
      <c r="C99" s="86"/>
      <c r="D99" s="110" t="s">
        <v>37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53">
        <f t="shared" si="22"/>
        <v>0</v>
      </c>
    </row>
    <row r="100" spans="2:17" s="1" customFormat="1" ht="19.5" customHeight="1" x14ac:dyDescent="0.25">
      <c r="B100" s="87"/>
      <c r="C100" s="88"/>
      <c r="D100" s="110" t="s">
        <v>32</v>
      </c>
      <c r="E100" s="35">
        <v>460</v>
      </c>
      <c r="F100" s="35">
        <v>319</v>
      </c>
      <c r="G100" s="35">
        <v>303</v>
      </c>
      <c r="H100" s="35">
        <v>253</v>
      </c>
      <c r="I100" s="35">
        <v>279</v>
      </c>
      <c r="J100" s="35">
        <v>330</v>
      </c>
      <c r="K100" s="35">
        <v>322</v>
      </c>
      <c r="L100" s="35">
        <v>271</v>
      </c>
      <c r="M100" s="35">
        <v>249</v>
      </c>
      <c r="N100" s="35">
        <v>272</v>
      </c>
      <c r="O100" s="35">
        <v>172</v>
      </c>
      <c r="P100" s="35">
        <v>198</v>
      </c>
      <c r="Q100" s="53">
        <f t="shared" si="22"/>
        <v>3428</v>
      </c>
    </row>
    <row r="101" spans="2:17" s="1" customFormat="1" ht="19.5" customHeight="1" x14ac:dyDescent="0.25">
      <c r="B101" s="87"/>
      <c r="C101" s="88"/>
      <c r="D101" s="110" t="s">
        <v>34</v>
      </c>
      <c r="E101" s="35"/>
      <c r="F101" s="35">
        <v>1</v>
      </c>
      <c r="G101" s="35"/>
      <c r="H101" s="35"/>
      <c r="I101" s="35"/>
      <c r="J101" s="35">
        <v>1</v>
      </c>
      <c r="K101" s="35"/>
      <c r="L101" s="35"/>
      <c r="M101" s="35"/>
      <c r="N101" s="35"/>
      <c r="O101" s="35"/>
      <c r="P101" s="35">
        <v>2</v>
      </c>
      <c r="Q101" s="53">
        <f t="shared" si="22"/>
        <v>4</v>
      </c>
    </row>
    <row r="102" spans="2:17" s="1" customFormat="1" ht="19.5" customHeight="1" x14ac:dyDescent="0.25">
      <c r="B102" s="87"/>
      <c r="C102" s="88"/>
      <c r="D102" s="110" t="s">
        <v>33</v>
      </c>
      <c r="E102" s="35">
        <v>133</v>
      </c>
      <c r="F102" s="35">
        <v>127</v>
      </c>
      <c r="G102" s="35">
        <v>228</v>
      </c>
      <c r="H102" s="35">
        <v>155</v>
      </c>
      <c r="I102" s="35">
        <v>209</v>
      </c>
      <c r="J102" s="35">
        <v>221</v>
      </c>
      <c r="K102" s="35">
        <v>146</v>
      </c>
      <c r="L102" s="35">
        <v>90</v>
      </c>
      <c r="M102" s="35">
        <v>94</v>
      </c>
      <c r="N102" s="35">
        <v>106</v>
      </c>
      <c r="O102" s="35">
        <v>57</v>
      </c>
      <c r="P102" s="35">
        <v>184</v>
      </c>
      <c r="Q102" s="53">
        <f t="shared" si="22"/>
        <v>1750</v>
      </c>
    </row>
    <row r="103" spans="2:17" s="1" customFormat="1" ht="19.5" customHeight="1" x14ac:dyDescent="0.25">
      <c r="B103" s="87"/>
      <c r="C103" s="88"/>
      <c r="D103" s="110" t="s">
        <v>38</v>
      </c>
      <c r="E103" s="35">
        <v>857</v>
      </c>
      <c r="F103" s="35">
        <v>644</v>
      </c>
      <c r="G103" s="35">
        <v>853</v>
      </c>
      <c r="H103" s="35">
        <v>603</v>
      </c>
      <c r="I103" s="35">
        <v>603</v>
      </c>
      <c r="J103" s="35">
        <v>616</v>
      </c>
      <c r="K103" s="35">
        <v>642</v>
      </c>
      <c r="L103" s="35">
        <v>553</v>
      </c>
      <c r="M103" s="35">
        <v>748</v>
      </c>
      <c r="N103" s="35">
        <v>494</v>
      </c>
      <c r="O103" s="35">
        <v>482</v>
      </c>
      <c r="P103" s="35">
        <v>492</v>
      </c>
      <c r="Q103" s="53">
        <f>SUM(E103:P103)</f>
        <v>7587</v>
      </c>
    </row>
    <row r="104" spans="2:17" s="1" customFormat="1" ht="19.5" customHeight="1" x14ac:dyDescent="0.25">
      <c r="B104" s="87"/>
      <c r="C104" s="88"/>
      <c r="D104" s="110" t="s">
        <v>30</v>
      </c>
      <c r="E104" s="35">
        <v>604</v>
      </c>
      <c r="F104" s="35">
        <v>420</v>
      </c>
      <c r="G104" s="35">
        <v>454</v>
      </c>
      <c r="H104" s="35">
        <v>470</v>
      </c>
      <c r="I104" s="35">
        <v>493</v>
      </c>
      <c r="J104" s="35">
        <v>588</v>
      </c>
      <c r="K104" s="35">
        <v>618</v>
      </c>
      <c r="L104" s="35">
        <v>510</v>
      </c>
      <c r="M104" s="35">
        <v>538</v>
      </c>
      <c r="N104" s="35">
        <v>595</v>
      </c>
      <c r="O104" s="35">
        <v>418</v>
      </c>
      <c r="P104" s="35">
        <v>511</v>
      </c>
      <c r="Q104" s="53">
        <f>SUM(E104:P104)</f>
        <v>6219</v>
      </c>
    </row>
    <row r="105" spans="2:17" s="1" customFormat="1" ht="19.5" customHeight="1" x14ac:dyDescent="0.25">
      <c r="B105" s="87"/>
      <c r="C105" s="88"/>
      <c r="D105" s="110" t="s">
        <v>35</v>
      </c>
      <c r="E105" s="35">
        <v>73</v>
      </c>
      <c r="F105" s="35">
        <v>54</v>
      </c>
      <c r="G105" s="35">
        <v>77</v>
      </c>
      <c r="H105" s="35">
        <v>87</v>
      </c>
      <c r="I105" s="35">
        <v>100</v>
      </c>
      <c r="J105" s="35">
        <v>107</v>
      </c>
      <c r="K105" s="35">
        <v>114</v>
      </c>
      <c r="L105" s="35">
        <v>86</v>
      </c>
      <c r="M105" s="35">
        <v>100</v>
      </c>
      <c r="N105" s="35">
        <v>108</v>
      </c>
      <c r="O105" s="35">
        <v>74</v>
      </c>
      <c r="P105" s="35">
        <v>53</v>
      </c>
      <c r="Q105" s="53">
        <f>SUM(E105:P105)</f>
        <v>1033</v>
      </c>
    </row>
    <row r="106" spans="2:17" s="1" customFormat="1" ht="19.5" customHeight="1" x14ac:dyDescent="0.25">
      <c r="B106" s="87"/>
      <c r="C106" s="88"/>
      <c r="D106" s="110" t="s">
        <v>36</v>
      </c>
      <c r="E106" s="35">
        <v>343</v>
      </c>
      <c r="F106" s="35">
        <v>257</v>
      </c>
      <c r="G106" s="35">
        <v>254</v>
      </c>
      <c r="H106" s="35">
        <v>205</v>
      </c>
      <c r="I106" s="35">
        <v>214</v>
      </c>
      <c r="J106" s="35">
        <v>245</v>
      </c>
      <c r="K106" s="35">
        <v>268</v>
      </c>
      <c r="L106" s="35">
        <v>249</v>
      </c>
      <c r="M106" s="35">
        <v>193</v>
      </c>
      <c r="N106" s="35">
        <v>201</v>
      </c>
      <c r="O106" s="35">
        <v>191</v>
      </c>
      <c r="P106" s="35">
        <v>211</v>
      </c>
      <c r="Q106" s="53">
        <f t="shared" si="22"/>
        <v>2831</v>
      </c>
    </row>
    <row r="107" spans="2:17" s="1" customFormat="1" ht="19.5" customHeight="1" x14ac:dyDescent="0.25">
      <c r="B107" s="97"/>
      <c r="C107" s="90" t="s">
        <v>66</v>
      </c>
      <c r="D107" s="112"/>
      <c r="E107" s="48">
        <v>8</v>
      </c>
      <c r="F107" s="48">
        <v>11</v>
      </c>
      <c r="G107" s="48">
        <v>5</v>
      </c>
      <c r="H107" s="48">
        <v>6</v>
      </c>
      <c r="I107" s="48">
        <v>2</v>
      </c>
      <c r="J107" s="48">
        <v>4</v>
      </c>
      <c r="K107" s="48">
        <v>22</v>
      </c>
      <c r="L107" s="48">
        <v>3</v>
      </c>
      <c r="M107" s="48">
        <v>4</v>
      </c>
      <c r="N107" s="48">
        <v>1</v>
      </c>
      <c r="O107" s="48">
        <v>2</v>
      </c>
      <c r="P107" s="48">
        <v>3</v>
      </c>
      <c r="Q107" s="118">
        <f t="shared" si="22"/>
        <v>71</v>
      </c>
    </row>
    <row r="108" spans="2:17" s="1" customFormat="1" ht="19.5" customHeight="1" x14ac:dyDescent="0.25">
      <c r="B108" s="98"/>
      <c r="C108" s="94" t="s">
        <v>50</v>
      </c>
      <c r="D108" s="120"/>
      <c r="E108" s="117">
        <f>+E109+E121</f>
        <v>1896</v>
      </c>
      <c r="F108" s="117">
        <f t="shared" ref="F108:P108" si="29">+F109+F121</f>
        <v>1061</v>
      </c>
      <c r="G108" s="117">
        <f t="shared" si="29"/>
        <v>1461</v>
      </c>
      <c r="H108" s="117">
        <f t="shared" si="29"/>
        <v>1547</v>
      </c>
      <c r="I108" s="117">
        <f t="shared" si="29"/>
        <v>1660</v>
      </c>
      <c r="J108" s="117">
        <f t="shared" si="29"/>
        <v>1543</v>
      </c>
      <c r="K108" s="117">
        <f t="shared" si="29"/>
        <v>1669</v>
      </c>
      <c r="L108" s="117">
        <f t="shared" si="29"/>
        <v>1530</v>
      </c>
      <c r="M108" s="117">
        <f t="shared" si="29"/>
        <v>1542</v>
      </c>
      <c r="N108" s="117">
        <f t="shared" si="29"/>
        <v>1788</v>
      </c>
      <c r="O108" s="117">
        <f t="shared" si="29"/>
        <v>1257</v>
      </c>
      <c r="P108" s="117">
        <f t="shared" si="29"/>
        <v>1709</v>
      </c>
      <c r="Q108" s="111">
        <f t="shared" si="22"/>
        <v>18663</v>
      </c>
    </row>
    <row r="109" spans="2:17" s="1" customFormat="1" ht="19.5" customHeight="1" x14ac:dyDescent="0.25">
      <c r="B109" s="85"/>
      <c r="C109" s="84" t="s">
        <v>65</v>
      </c>
      <c r="D109" s="121"/>
      <c r="E109" s="21">
        <f>+E110+E111+E112+E113+E114+E117+E118+E119+E120</f>
        <v>1872</v>
      </c>
      <c r="F109" s="21">
        <f t="shared" ref="F109:P109" si="30">+F110+F111+F112+F113+F114+F117+F118+F119+F120</f>
        <v>1049</v>
      </c>
      <c r="G109" s="21">
        <f t="shared" si="30"/>
        <v>1456</v>
      </c>
      <c r="H109" s="21">
        <f t="shared" si="30"/>
        <v>1541</v>
      </c>
      <c r="I109" s="21">
        <f t="shared" si="30"/>
        <v>1654</v>
      </c>
      <c r="J109" s="21">
        <f t="shared" si="30"/>
        <v>1539</v>
      </c>
      <c r="K109" s="21">
        <f t="shared" si="30"/>
        <v>1667</v>
      </c>
      <c r="L109" s="21">
        <f t="shared" si="30"/>
        <v>1512</v>
      </c>
      <c r="M109" s="21">
        <f t="shared" si="30"/>
        <v>1538</v>
      </c>
      <c r="N109" s="21">
        <f t="shared" si="30"/>
        <v>1785</v>
      </c>
      <c r="O109" s="21">
        <f t="shared" si="30"/>
        <v>1254</v>
      </c>
      <c r="P109" s="21">
        <f t="shared" si="30"/>
        <v>1708</v>
      </c>
      <c r="Q109" s="57">
        <f t="shared" si="22"/>
        <v>18575</v>
      </c>
    </row>
    <row r="110" spans="2:17" s="1" customFormat="1" ht="19.5" customHeight="1" x14ac:dyDescent="0.25">
      <c r="B110" s="85"/>
      <c r="C110" s="86"/>
      <c r="D110" s="110" t="s">
        <v>37</v>
      </c>
      <c r="E110" s="35">
        <v>34</v>
      </c>
      <c r="F110" s="35">
        <v>23</v>
      </c>
      <c r="G110" s="35">
        <v>26</v>
      </c>
      <c r="H110" s="35">
        <v>34</v>
      </c>
      <c r="I110" s="35">
        <v>30</v>
      </c>
      <c r="J110" s="35">
        <v>28</v>
      </c>
      <c r="K110" s="35">
        <v>42</v>
      </c>
      <c r="L110" s="35">
        <v>41</v>
      </c>
      <c r="M110" s="35">
        <v>54</v>
      </c>
      <c r="N110" s="35">
        <v>38</v>
      </c>
      <c r="O110" s="35">
        <v>35</v>
      </c>
      <c r="P110" s="35">
        <v>58</v>
      </c>
      <c r="Q110" s="53">
        <f t="shared" si="22"/>
        <v>443</v>
      </c>
    </row>
    <row r="111" spans="2:17" s="1" customFormat="1" ht="19.5" customHeight="1" x14ac:dyDescent="0.25">
      <c r="B111" s="87"/>
      <c r="C111" s="88"/>
      <c r="D111" s="110" t="s">
        <v>91</v>
      </c>
      <c r="E111" s="35">
        <v>37</v>
      </c>
      <c r="F111" s="35">
        <v>21</v>
      </c>
      <c r="G111" s="35">
        <v>16</v>
      </c>
      <c r="H111" s="35">
        <v>34</v>
      </c>
      <c r="I111" s="35">
        <v>35</v>
      </c>
      <c r="J111" s="35">
        <v>49</v>
      </c>
      <c r="K111" s="35">
        <v>24</v>
      </c>
      <c r="L111" s="35">
        <v>33</v>
      </c>
      <c r="M111" s="35">
        <v>31</v>
      </c>
      <c r="N111" s="35">
        <v>20</v>
      </c>
      <c r="O111" s="35">
        <v>13</v>
      </c>
      <c r="P111" s="35">
        <v>35</v>
      </c>
      <c r="Q111" s="53">
        <f t="shared" si="22"/>
        <v>348</v>
      </c>
    </row>
    <row r="112" spans="2:17" s="1" customFormat="1" ht="19.5" customHeight="1" x14ac:dyDescent="0.25">
      <c r="B112" s="87"/>
      <c r="C112" s="88"/>
      <c r="D112" s="110" t="s">
        <v>120</v>
      </c>
      <c r="E112" s="35">
        <v>2</v>
      </c>
      <c r="F112" s="35"/>
      <c r="G112" s="35">
        <v>3</v>
      </c>
      <c r="H112" s="35">
        <v>2</v>
      </c>
      <c r="I112" s="35"/>
      <c r="J112" s="35"/>
      <c r="K112" s="35">
        <v>1</v>
      </c>
      <c r="L112" s="35">
        <v>1</v>
      </c>
      <c r="M112" s="35"/>
      <c r="N112" s="35"/>
      <c r="O112" s="35">
        <v>2</v>
      </c>
      <c r="P112" s="35"/>
      <c r="Q112" s="53">
        <f t="shared" si="22"/>
        <v>11</v>
      </c>
    </row>
    <row r="113" spans="2:17" s="1" customFormat="1" ht="19.5" customHeight="1" x14ac:dyDescent="0.25">
      <c r="B113" s="87"/>
      <c r="C113" s="88"/>
      <c r="D113" s="110" t="s">
        <v>116</v>
      </c>
      <c r="E113" s="35">
        <v>112</v>
      </c>
      <c r="F113" s="35">
        <v>57</v>
      </c>
      <c r="G113" s="35">
        <v>56</v>
      </c>
      <c r="H113" s="35">
        <v>61</v>
      </c>
      <c r="I113" s="35">
        <v>57</v>
      </c>
      <c r="J113" s="35">
        <v>58</v>
      </c>
      <c r="K113" s="35">
        <v>98</v>
      </c>
      <c r="L113" s="35">
        <v>89</v>
      </c>
      <c r="M113" s="35">
        <v>80</v>
      </c>
      <c r="N113" s="35">
        <v>106</v>
      </c>
      <c r="O113" s="35">
        <v>67</v>
      </c>
      <c r="P113" s="35">
        <v>111</v>
      </c>
      <c r="Q113" s="53">
        <f t="shared" si="22"/>
        <v>952</v>
      </c>
    </row>
    <row r="114" spans="2:17" s="1" customFormat="1" ht="19.5" customHeight="1" x14ac:dyDescent="0.25">
      <c r="B114" s="87"/>
      <c r="C114" s="88"/>
      <c r="D114" s="110" t="s">
        <v>121</v>
      </c>
      <c r="E114" s="35">
        <v>300</v>
      </c>
      <c r="F114" s="35">
        <v>154</v>
      </c>
      <c r="G114" s="35">
        <v>216</v>
      </c>
      <c r="H114" s="35">
        <v>128</v>
      </c>
      <c r="I114" s="35">
        <v>156</v>
      </c>
      <c r="J114" s="35">
        <v>172</v>
      </c>
      <c r="K114" s="35">
        <v>146</v>
      </c>
      <c r="L114" s="35">
        <v>128</v>
      </c>
      <c r="M114" s="35">
        <v>188</v>
      </c>
      <c r="N114" s="35">
        <v>309</v>
      </c>
      <c r="O114" s="35">
        <v>175</v>
      </c>
      <c r="P114" s="35">
        <v>307</v>
      </c>
      <c r="Q114" s="53">
        <f t="shared" si="22"/>
        <v>2379</v>
      </c>
    </row>
    <row r="115" spans="2:17" s="1" customFormat="1" ht="19.5" customHeight="1" x14ac:dyDescent="0.25">
      <c r="B115" s="87"/>
      <c r="C115" s="88"/>
      <c r="D115" s="110" t="s">
        <v>122</v>
      </c>
      <c r="E115" s="35">
        <v>84</v>
      </c>
      <c r="F115" s="35">
        <v>51</v>
      </c>
      <c r="G115" s="35">
        <v>39</v>
      </c>
      <c r="H115" s="35">
        <v>29</v>
      </c>
      <c r="I115" s="35">
        <v>53</v>
      </c>
      <c r="J115" s="35">
        <v>51</v>
      </c>
      <c r="K115" s="35">
        <v>60</v>
      </c>
      <c r="L115" s="35">
        <v>46</v>
      </c>
      <c r="M115" s="35">
        <v>85</v>
      </c>
      <c r="N115" s="35">
        <v>140</v>
      </c>
      <c r="O115" s="35">
        <v>72</v>
      </c>
      <c r="P115" s="35">
        <v>94</v>
      </c>
      <c r="Q115" s="53">
        <f t="shared" si="22"/>
        <v>804</v>
      </c>
    </row>
    <row r="116" spans="2:17" s="1" customFormat="1" ht="19.5" customHeight="1" x14ac:dyDescent="0.25">
      <c r="B116" s="87"/>
      <c r="C116" s="88"/>
      <c r="D116" s="110" t="s">
        <v>123</v>
      </c>
      <c r="E116" s="35">
        <v>216</v>
      </c>
      <c r="F116" s="35">
        <v>103</v>
      </c>
      <c r="G116" s="35">
        <v>177</v>
      </c>
      <c r="H116" s="35">
        <v>99</v>
      </c>
      <c r="I116" s="35">
        <v>103</v>
      </c>
      <c r="J116" s="35">
        <v>121</v>
      </c>
      <c r="K116" s="35">
        <v>86</v>
      </c>
      <c r="L116" s="35">
        <v>82</v>
      </c>
      <c r="M116" s="35">
        <v>103</v>
      </c>
      <c r="N116" s="35">
        <v>169</v>
      </c>
      <c r="O116" s="35">
        <v>103</v>
      </c>
      <c r="P116" s="35">
        <v>213</v>
      </c>
      <c r="Q116" s="53">
        <f t="shared" si="22"/>
        <v>1575</v>
      </c>
    </row>
    <row r="117" spans="2:17" s="1" customFormat="1" ht="19.5" customHeight="1" x14ac:dyDescent="0.25">
      <c r="B117" s="87"/>
      <c r="C117" s="88"/>
      <c r="D117" s="110" t="s">
        <v>101</v>
      </c>
      <c r="E117" s="35">
        <v>401</v>
      </c>
      <c r="F117" s="35">
        <v>240</v>
      </c>
      <c r="G117" s="35">
        <v>450</v>
      </c>
      <c r="H117" s="35">
        <v>447</v>
      </c>
      <c r="I117" s="35">
        <v>460</v>
      </c>
      <c r="J117" s="35">
        <v>398</v>
      </c>
      <c r="K117" s="35">
        <v>542</v>
      </c>
      <c r="L117" s="35">
        <v>458</v>
      </c>
      <c r="M117" s="35">
        <v>328</v>
      </c>
      <c r="N117" s="35">
        <v>375</v>
      </c>
      <c r="O117" s="35">
        <v>282</v>
      </c>
      <c r="P117" s="35">
        <v>350</v>
      </c>
      <c r="Q117" s="53">
        <f t="shared" si="22"/>
        <v>4731</v>
      </c>
    </row>
    <row r="118" spans="2:17" s="1" customFormat="1" ht="19.5" customHeight="1" x14ac:dyDescent="0.25">
      <c r="B118" s="87"/>
      <c r="C118" s="88"/>
      <c r="D118" s="110" t="s">
        <v>124</v>
      </c>
      <c r="E118" s="35">
        <v>481</v>
      </c>
      <c r="F118" s="35">
        <v>299</v>
      </c>
      <c r="G118" s="35">
        <v>242</v>
      </c>
      <c r="H118" s="35">
        <v>374</v>
      </c>
      <c r="I118" s="35">
        <v>309</v>
      </c>
      <c r="J118" s="35">
        <v>318</v>
      </c>
      <c r="K118" s="35">
        <v>321</v>
      </c>
      <c r="L118" s="35">
        <v>332</v>
      </c>
      <c r="M118" s="35">
        <v>399</v>
      </c>
      <c r="N118" s="35">
        <v>395</v>
      </c>
      <c r="O118" s="35">
        <v>312</v>
      </c>
      <c r="P118" s="35">
        <v>409</v>
      </c>
      <c r="Q118" s="53">
        <f t="shared" si="22"/>
        <v>4191</v>
      </c>
    </row>
    <row r="119" spans="2:17" s="1" customFormat="1" ht="19.5" customHeight="1" x14ac:dyDescent="0.25">
      <c r="B119" s="87"/>
      <c r="C119" s="88"/>
      <c r="D119" s="110" t="s">
        <v>125</v>
      </c>
      <c r="E119" s="35">
        <v>0</v>
      </c>
      <c r="F119" s="35">
        <v>0</v>
      </c>
      <c r="G119" s="35">
        <v>1</v>
      </c>
      <c r="H119" s="35">
        <v>1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53">
        <f>SUM(E119:P119)</f>
        <v>2</v>
      </c>
    </row>
    <row r="120" spans="2:17" s="1" customFormat="1" ht="19.5" customHeight="1" x14ac:dyDescent="0.25">
      <c r="B120" s="87"/>
      <c r="C120" s="88"/>
      <c r="D120" s="110" t="s">
        <v>126</v>
      </c>
      <c r="E120" s="35">
        <v>505</v>
      </c>
      <c r="F120" s="35">
        <v>255</v>
      </c>
      <c r="G120" s="35">
        <v>446</v>
      </c>
      <c r="H120" s="35">
        <v>460</v>
      </c>
      <c r="I120" s="35">
        <v>607</v>
      </c>
      <c r="J120" s="35">
        <v>516</v>
      </c>
      <c r="K120" s="35">
        <v>493</v>
      </c>
      <c r="L120" s="35">
        <v>430</v>
      </c>
      <c r="M120" s="35">
        <v>458</v>
      </c>
      <c r="N120" s="35">
        <v>542</v>
      </c>
      <c r="O120" s="35">
        <v>368</v>
      </c>
      <c r="P120" s="35">
        <v>438</v>
      </c>
      <c r="Q120" s="53">
        <f t="shared" si="22"/>
        <v>5518</v>
      </c>
    </row>
    <row r="121" spans="2:17" s="1" customFormat="1" ht="19.5" customHeight="1" x14ac:dyDescent="0.25">
      <c r="B121" s="95"/>
      <c r="C121" s="90" t="s">
        <v>66</v>
      </c>
      <c r="D121" s="112"/>
      <c r="E121" s="48">
        <v>24</v>
      </c>
      <c r="F121" s="48">
        <v>12</v>
      </c>
      <c r="G121" s="48">
        <v>5</v>
      </c>
      <c r="H121" s="48">
        <v>6</v>
      </c>
      <c r="I121" s="48">
        <v>6</v>
      </c>
      <c r="J121" s="48">
        <v>4</v>
      </c>
      <c r="K121" s="48">
        <v>2</v>
      </c>
      <c r="L121" s="48">
        <v>18</v>
      </c>
      <c r="M121" s="48">
        <v>4</v>
      </c>
      <c r="N121" s="48">
        <v>3</v>
      </c>
      <c r="O121" s="48">
        <v>3</v>
      </c>
      <c r="P121" s="48">
        <v>1</v>
      </c>
      <c r="Q121" s="118">
        <f t="shared" si="22"/>
        <v>88</v>
      </c>
    </row>
    <row r="122" spans="2:17" s="1" customFormat="1" ht="19.5" customHeight="1" x14ac:dyDescent="0.25">
      <c r="B122" s="82" t="s">
        <v>68</v>
      </c>
      <c r="C122" s="99"/>
      <c r="D122" s="108"/>
      <c r="E122" s="109">
        <f>+E123+E138</f>
        <v>7661</v>
      </c>
      <c r="F122" s="109">
        <f t="shared" ref="F122:P122" si="31">+F123+F138</f>
        <v>5153</v>
      </c>
      <c r="G122" s="109">
        <f t="shared" si="31"/>
        <v>6491</v>
      </c>
      <c r="H122" s="109">
        <f t="shared" si="31"/>
        <v>5789</v>
      </c>
      <c r="I122" s="109">
        <f t="shared" si="31"/>
        <v>6016</v>
      </c>
      <c r="J122" s="109">
        <f t="shared" si="31"/>
        <v>6181</v>
      </c>
      <c r="K122" s="109">
        <f t="shared" si="31"/>
        <v>6494</v>
      </c>
      <c r="L122" s="109">
        <f t="shared" si="31"/>
        <v>5809</v>
      </c>
      <c r="M122" s="109">
        <f t="shared" si="31"/>
        <v>5927</v>
      </c>
      <c r="N122" s="109">
        <f t="shared" si="31"/>
        <v>5778</v>
      </c>
      <c r="O122" s="109">
        <f t="shared" si="31"/>
        <v>4735</v>
      </c>
      <c r="P122" s="109">
        <f t="shared" si="31"/>
        <v>5618</v>
      </c>
      <c r="Q122" s="109">
        <f t="shared" si="22"/>
        <v>71652</v>
      </c>
    </row>
    <row r="123" spans="2:17" s="1" customFormat="1" ht="19.5" customHeight="1" x14ac:dyDescent="0.25">
      <c r="B123" s="16"/>
      <c r="C123" s="84" t="s">
        <v>65</v>
      </c>
      <c r="D123" s="121"/>
      <c r="E123" s="21">
        <f>+E124+E125+E126+E127+E128+E129+E130+E131+E134+E135+E136+E137</f>
        <v>7622</v>
      </c>
      <c r="F123" s="21">
        <f t="shared" ref="F123:P123" si="32">+F124+F125+F126+F127+F128+F129+F130+F131+F134+F135+F136+F137</f>
        <v>5122</v>
      </c>
      <c r="G123" s="21">
        <f t="shared" si="32"/>
        <v>6473</v>
      </c>
      <c r="H123" s="21">
        <f t="shared" si="32"/>
        <v>5766</v>
      </c>
      <c r="I123" s="21">
        <f t="shared" si="32"/>
        <v>5997</v>
      </c>
      <c r="J123" s="21">
        <f t="shared" si="32"/>
        <v>6165</v>
      </c>
      <c r="K123" s="21">
        <f t="shared" si="32"/>
        <v>6465</v>
      </c>
      <c r="L123" s="21">
        <f t="shared" si="32"/>
        <v>5777</v>
      </c>
      <c r="M123" s="21">
        <f t="shared" si="32"/>
        <v>5907</v>
      </c>
      <c r="N123" s="21">
        <f t="shared" si="32"/>
        <v>5767</v>
      </c>
      <c r="O123" s="21">
        <f t="shared" si="32"/>
        <v>4719</v>
      </c>
      <c r="P123" s="21">
        <f t="shared" si="32"/>
        <v>5606</v>
      </c>
      <c r="Q123" s="57">
        <f>SUM(E123:P123)</f>
        <v>71386</v>
      </c>
    </row>
    <row r="124" spans="2:17" s="1" customFormat="1" ht="19.5" customHeight="1" x14ac:dyDescent="0.25">
      <c r="B124" s="85"/>
      <c r="C124" s="86"/>
      <c r="D124" s="110" t="s">
        <v>113</v>
      </c>
      <c r="E124" s="35">
        <f>+E72+E81+E90+E98</f>
        <v>26</v>
      </c>
      <c r="F124" s="35">
        <f t="shared" ref="F124:P124" si="33">+F72+F81+F90+F98</f>
        <v>15</v>
      </c>
      <c r="G124" s="35">
        <f t="shared" si="33"/>
        <v>34</v>
      </c>
      <c r="H124" s="35">
        <f t="shared" si="33"/>
        <v>22</v>
      </c>
      <c r="I124" s="35">
        <f t="shared" si="33"/>
        <v>31</v>
      </c>
      <c r="J124" s="35">
        <f t="shared" si="33"/>
        <v>18</v>
      </c>
      <c r="K124" s="35">
        <f t="shared" si="33"/>
        <v>20</v>
      </c>
      <c r="L124" s="35">
        <f t="shared" si="33"/>
        <v>28</v>
      </c>
      <c r="M124" s="35">
        <f t="shared" si="33"/>
        <v>18</v>
      </c>
      <c r="N124" s="35">
        <f t="shared" si="33"/>
        <v>19</v>
      </c>
      <c r="O124" s="35">
        <f t="shared" si="33"/>
        <v>17</v>
      </c>
      <c r="P124" s="35">
        <f t="shared" si="33"/>
        <v>17</v>
      </c>
      <c r="Q124" s="53">
        <f t="shared" si="22"/>
        <v>265</v>
      </c>
    </row>
    <row r="125" spans="2:17" s="1" customFormat="1" ht="19.5" customHeight="1" x14ac:dyDescent="0.25">
      <c r="B125" s="85"/>
      <c r="C125" s="86"/>
      <c r="D125" s="110" t="s">
        <v>114</v>
      </c>
      <c r="E125" s="35">
        <f>+E82</f>
        <v>272</v>
      </c>
      <c r="F125" s="35">
        <f t="shared" ref="F125:P125" si="34">+F82</f>
        <v>182</v>
      </c>
      <c r="G125" s="35">
        <f t="shared" si="34"/>
        <v>186</v>
      </c>
      <c r="H125" s="35">
        <f t="shared" si="34"/>
        <v>69</v>
      </c>
      <c r="I125" s="35">
        <f t="shared" si="34"/>
        <v>55</v>
      </c>
      <c r="J125" s="35">
        <f t="shared" si="34"/>
        <v>26</v>
      </c>
      <c r="K125" s="35">
        <f t="shared" si="34"/>
        <v>23</v>
      </c>
      <c r="L125" s="35">
        <f t="shared" si="34"/>
        <v>19</v>
      </c>
      <c r="M125" s="35">
        <f t="shared" si="34"/>
        <v>20</v>
      </c>
      <c r="N125" s="35">
        <f t="shared" si="34"/>
        <v>16</v>
      </c>
      <c r="O125" s="35">
        <f t="shared" si="34"/>
        <v>16</v>
      </c>
      <c r="P125" s="35">
        <f t="shared" si="34"/>
        <v>9</v>
      </c>
      <c r="Q125" s="53">
        <f t="shared" si="22"/>
        <v>893</v>
      </c>
    </row>
    <row r="126" spans="2:17" s="1" customFormat="1" ht="19.5" customHeight="1" x14ac:dyDescent="0.25">
      <c r="B126" s="85"/>
      <c r="C126" s="86"/>
      <c r="D126" s="110" t="s">
        <v>37</v>
      </c>
      <c r="E126" s="35">
        <f>+E99+E110</f>
        <v>34</v>
      </c>
      <c r="F126" s="35">
        <f t="shared" ref="F126:P126" si="35">+F99+F110</f>
        <v>23</v>
      </c>
      <c r="G126" s="35">
        <f t="shared" si="35"/>
        <v>26</v>
      </c>
      <c r="H126" s="35">
        <f t="shared" si="35"/>
        <v>34</v>
      </c>
      <c r="I126" s="35">
        <f t="shared" si="35"/>
        <v>30</v>
      </c>
      <c r="J126" s="35">
        <f t="shared" si="35"/>
        <v>28</v>
      </c>
      <c r="K126" s="35">
        <f t="shared" si="35"/>
        <v>42</v>
      </c>
      <c r="L126" s="35">
        <f t="shared" si="35"/>
        <v>41</v>
      </c>
      <c r="M126" s="35">
        <f t="shared" si="35"/>
        <v>54</v>
      </c>
      <c r="N126" s="35">
        <f t="shared" si="35"/>
        <v>38</v>
      </c>
      <c r="O126" s="35">
        <f t="shared" si="35"/>
        <v>35</v>
      </c>
      <c r="P126" s="35">
        <f t="shared" si="35"/>
        <v>58</v>
      </c>
      <c r="Q126" s="53">
        <f t="shared" si="22"/>
        <v>443</v>
      </c>
    </row>
    <row r="127" spans="2:17" s="1" customFormat="1" ht="19.5" customHeight="1" x14ac:dyDescent="0.25">
      <c r="B127" s="87"/>
      <c r="C127" s="88"/>
      <c r="D127" s="110" t="s">
        <v>118</v>
      </c>
      <c r="E127" s="35">
        <f>+E73</f>
        <v>0</v>
      </c>
      <c r="F127" s="35">
        <f t="shared" ref="F127:P127" si="36">+F73</f>
        <v>0</v>
      </c>
      <c r="G127" s="35">
        <f t="shared" si="36"/>
        <v>0</v>
      </c>
      <c r="H127" s="35">
        <f t="shared" si="36"/>
        <v>0</v>
      </c>
      <c r="I127" s="35">
        <f t="shared" si="36"/>
        <v>0</v>
      </c>
      <c r="J127" s="35">
        <f t="shared" si="36"/>
        <v>0</v>
      </c>
      <c r="K127" s="35">
        <f t="shared" si="36"/>
        <v>0</v>
      </c>
      <c r="L127" s="35">
        <f t="shared" si="36"/>
        <v>1</v>
      </c>
      <c r="M127" s="35">
        <f t="shared" si="36"/>
        <v>1</v>
      </c>
      <c r="N127" s="35">
        <f t="shared" si="36"/>
        <v>0</v>
      </c>
      <c r="O127" s="35">
        <f t="shared" si="36"/>
        <v>20</v>
      </c>
      <c r="P127" s="35">
        <f t="shared" si="36"/>
        <v>58</v>
      </c>
      <c r="Q127" s="53">
        <f t="shared" si="22"/>
        <v>80</v>
      </c>
    </row>
    <row r="128" spans="2:17" s="1" customFormat="1" ht="19.5" customHeight="1" x14ac:dyDescent="0.25">
      <c r="B128" s="87"/>
      <c r="C128" s="88"/>
      <c r="D128" s="110" t="s">
        <v>91</v>
      </c>
      <c r="E128" s="35">
        <f>+E74+E83+E91+E100+E111</f>
        <v>1401</v>
      </c>
      <c r="F128" s="35">
        <f t="shared" ref="F128:P128" si="37">+F74+F83+F91+F100+F111</f>
        <v>1044</v>
      </c>
      <c r="G128" s="35">
        <f t="shared" si="37"/>
        <v>1287</v>
      </c>
      <c r="H128" s="35">
        <f t="shared" si="37"/>
        <v>1073</v>
      </c>
      <c r="I128" s="35">
        <f t="shared" si="37"/>
        <v>1123</v>
      </c>
      <c r="J128" s="35">
        <f t="shared" si="37"/>
        <v>1205</v>
      </c>
      <c r="K128" s="35">
        <f t="shared" si="37"/>
        <v>1211</v>
      </c>
      <c r="L128" s="35">
        <f t="shared" si="37"/>
        <v>1068</v>
      </c>
      <c r="M128" s="35">
        <f t="shared" si="37"/>
        <v>1039</v>
      </c>
      <c r="N128" s="35">
        <f t="shared" si="37"/>
        <v>909</v>
      </c>
      <c r="O128" s="35">
        <f t="shared" si="37"/>
        <v>713</v>
      </c>
      <c r="P128" s="35">
        <f t="shared" si="37"/>
        <v>850</v>
      </c>
      <c r="Q128" s="53">
        <f t="shared" si="22"/>
        <v>12923</v>
      </c>
    </row>
    <row r="129" spans="2:17" s="1" customFormat="1" ht="19.5" customHeight="1" x14ac:dyDescent="0.25">
      <c r="B129" s="87"/>
      <c r="C129" s="88"/>
      <c r="D129" s="110" t="s">
        <v>120</v>
      </c>
      <c r="E129" s="35">
        <f>+E101+E112</f>
        <v>2</v>
      </c>
      <c r="F129" s="35">
        <f t="shared" ref="F129:P129" si="38">+F101+F112</f>
        <v>1</v>
      </c>
      <c r="G129" s="35">
        <f t="shared" si="38"/>
        <v>3</v>
      </c>
      <c r="H129" s="35">
        <f t="shared" si="38"/>
        <v>2</v>
      </c>
      <c r="I129" s="35">
        <f t="shared" si="38"/>
        <v>0</v>
      </c>
      <c r="J129" s="35">
        <f t="shared" si="38"/>
        <v>1</v>
      </c>
      <c r="K129" s="35">
        <f t="shared" si="38"/>
        <v>1</v>
      </c>
      <c r="L129" s="35">
        <f t="shared" si="38"/>
        <v>1</v>
      </c>
      <c r="M129" s="35">
        <f t="shared" si="38"/>
        <v>0</v>
      </c>
      <c r="N129" s="35">
        <f t="shared" si="38"/>
        <v>0</v>
      </c>
      <c r="O129" s="35">
        <f t="shared" si="38"/>
        <v>2</v>
      </c>
      <c r="P129" s="35">
        <f t="shared" si="38"/>
        <v>2</v>
      </c>
      <c r="Q129" s="53">
        <f t="shared" si="22"/>
        <v>15</v>
      </c>
    </row>
    <row r="130" spans="2:17" s="1" customFormat="1" ht="19.5" customHeight="1" x14ac:dyDescent="0.25">
      <c r="B130" s="87"/>
      <c r="C130" s="88"/>
      <c r="D130" s="110" t="s">
        <v>116</v>
      </c>
      <c r="E130" s="35">
        <f>+E75+E84+E92+E102+E113</f>
        <v>428</v>
      </c>
      <c r="F130" s="35">
        <f t="shared" ref="F130:P130" si="39">+F75+F84+F92+F102+F113</f>
        <v>305</v>
      </c>
      <c r="G130" s="35">
        <f t="shared" si="39"/>
        <v>423</v>
      </c>
      <c r="H130" s="35">
        <f t="shared" si="39"/>
        <v>343</v>
      </c>
      <c r="I130" s="35">
        <f t="shared" si="39"/>
        <v>420</v>
      </c>
      <c r="J130" s="35">
        <f t="shared" si="39"/>
        <v>420</v>
      </c>
      <c r="K130" s="35">
        <f t="shared" si="39"/>
        <v>385</v>
      </c>
      <c r="L130" s="35">
        <f t="shared" si="39"/>
        <v>332</v>
      </c>
      <c r="M130" s="35">
        <f t="shared" si="39"/>
        <v>281</v>
      </c>
      <c r="N130" s="35">
        <f t="shared" si="39"/>
        <v>337</v>
      </c>
      <c r="O130" s="35">
        <f t="shared" si="39"/>
        <v>253</v>
      </c>
      <c r="P130" s="35">
        <f t="shared" si="39"/>
        <v>565</v>
      </c>
      <c r="Q130" s="53">
        <f t="shared" si="22"/>
        <v>4492</v>
      </c>
    </row>
    <row r="131" spans="2:17" s="1" customFormat="1" ht="19.5" customHeight="1" x14ac:dyDescent="0.25">
      <c r="B131" s="87"/>
      <c r="C131" s="88"/>
      <c r="D131" s="110" t="s">
        <v>121</v>
      </c>
      <c r="E131" s="35">
        <f>+E76+E85+E93+E103+E114</f>
        <v>2270</v>
      </c>
      <c r="F131" s="35">
        <f t="shared" ref="F131:P131" si="40">+F76+F85+F93+F103+F114</f>
        <v>1510</v>
      </c>
      <c r="G131" s="35">
        <f t="shared" si="40"/>
        <v>1940</v>
      </c>
      <c r="H131" s="35">
        <f t="shared" si="40"/>
        <v>1474</v>
      </c>
      <c r="I131" s="35">
        <f t="shared" si="40"/>
        <v>1452</v>
      </c>
      <c r="J131" s="35">
        <f t="shared" si="40"/>
        <v>1580</v>
      </c>
      <c r="K131" s="35">
        <f t="shared" si="40"/>
        <v>1641</v>
      </c>
      <c r="L131" s="35">
        <f t="shared" si="40"/>
        <v>1519</v>
      </c>
      <c r="M131" s="35">
        <f t="shared" si="40"/>
        <v>1792</v>
      </c>
      <c r="N131" s="35">
        <f t="shared" si="40"/>
        <v>1507</v>
      </c>
      <c r="O131" s="35">
        <f t="shared" si="40"/>
        <v>1393</v>
      </c>
      <c r="P131" s="35">
        <f t="shared" si="40"/>
        <v>1465</v>
      </c>
      <c r="Q131" s="53">
        <f t="shared" si="22"/>
        <v>19543</v>
      </c>
    </row>
    <row r="132" spans="2:17" s="1" customFormat="1" ht="19.5" customHeight="1" x14ac:dyDescent="0.25">
      <c r="B132" s="87"/>
      <c r="C132" s="88"/>
      <c r="D132" s="110" t="s">
        <v>122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53">
        <f t="shared" si="22"/>
        <v>0</v>
      </c>
    </row>
    <row r="133" spans="2:17" s="1" customFormat="1" ht="19.5" customHeight="1" x14ac:dyDescent="0.25">
      <c r="B133" s="87"/>
      <c r="C133" s="88"/>
      <c r="D133" s="110" t="s">
        <v>123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53">
        <f t="shared" si="22"/>
        <v>0</v>
      </c>
    </row>
    <row r="134" spans="2:17" s="1" customFormat="1" ht="19.5" customHeight="1" x14ac:dyDescent="0.25">
      <c r="B134" s="87"/>
      <c r="C134" s="88"/>
      <c r="D134" s="110" t="s">
        <v>101</v>
      </c>
      <c r="E134" s="35">
        <f>+E77+E86+E94+E104+E117</f>
        <v>1787</v>
      </c>
      <c r="F134" s="35">
        <f t="shared" ref="F134:P134" si="41">+F77+F86+F94+F104+F117</f>
        <v>1177</v>
      </c>
      <c r="G134" s="35">
        <f t="shared" si="41"/>
        <v>1554</v>
      </c>
      <c r="H134" s="35">
        <f t="shared" si="41"/>
        <v>1622</v>
      </c>
      <c r="I134" s="35">
        <f t="shared" si="41"/>
        <v>1656</v>
      </c>
      <c r="J134" s="35">
        <f t="shared" si="41"/>
        <v>1701</v>
      </c>
      <c r="K134" s="35">
        <f t="shared" si="41"/>
        <v>1946</v>
      </c>
      <c r="L134" s="35">
        <f t="shared" si="41"/>
        <v>1671</v>
      </c>
      <c r="M134" s="35">
        <f t="shared" si="41"/>
        <v>1552</v>
      </c>
      <c r="N134" s="35">
        <f t="shared" si="41"/>
        <v>1695</v>
      </c>
      <c r="O134" s="35">
        <f t="shared" si="41"/>
        <v>1325</v>
      </c>
      <c r="P134" s="35">
        <f t="shared" si="41"/>
        <v>1471</v>
      </c>
      <c r="Q134" s="53">
        <f t="shared" si="22"/>
        <v>19157</v>
      </c>
    </row>
    <row r="135" spans="2:17" s="1" customFormat="1" ht="19.5" customHeight="1" x14ac:dyDescent="0.25">
      <c r="B135" s="85"/>
      <c r="C135" s="86"/>
      <c r="D135" s="110" t="s">
        <v>124</v>
      </c>
      <c r="E135" s="35">
        <f>+E105+E118</f>
        <v>554</v>
      </c>
      <c r="F135" s="35">
        <f t="shared" ref="F135:P135" si="42">+F105+F118</f>
        <v>353</v>
      </c>
      <c r="G135" s="35">
        <f t="shared" si="42"/>
        <v>319</v>
      </c>
      <c r="H135" s="35">
        <f t="shared" si="42"/>
        <v>461</v>
      </c>
      <c r="I135" s="35">
        <f t="shared" si="42"/>
        <v>409</v>
      </c>
      <c r="J135" s="35">
        <f t="shared" si="42"/>
        <v>425</v>
      </c>
      <c r="K135" s="35">
        <f t="shared" si="42"/>
        <v>435</v>
      </c>
      <c r="L135" s="35">
        <f t="shared" si="42"/>
        <v>418</v>
      </c>
      <c r="M135" s="35">
        <f t="shared" si="42"/>
        <v>499</v>
      </c>
      <c r="N135" s="35">
        <f t="shared" si="42"/>
        <v>503</v>
      </c>
      <c r="O135" s="35">
        <f t="shared" si="42"/>
        <v>386</v>
      </c>
      <c r="P135" s="35">
        <f t="shared" si="42"/>
        <v>462</v>
      </c>
      <c r="Q135" s="53">
        <f t="shared" si="22"/>
        <v>5224</v>
      </c>
    </row>
    <row r="136" spans="2:17" s="1" customFormat="1" ht="19.5" customHeight="1" x14ac:dyDescent="0.25">
      <c r="B136" s="87"/>
      <c r="C136" s="88"/>
      <c r="D136" s="110" t="s">
        <v>125</v>
      </c>
      <c r="E136" s="35">
        <f>+E119</f>
        <v>0</v>
      </c>
      <c r="F136" s="35">
        <f t="shared" ref="F136:P136" si="43">+F119</f>
        <v>0</v>
      </c>
      <c r="G136" s="35">
        <f t="shared" si="43"/>
        <v>1</v>
      </c>
      <c r="H136" s="35">
        <f t="shared" si="43"/>
        <v>1</v>
      </c>
      <c r="I136" s="35">
        <f t="shared" si="43"/>
        <v>0</v>
      </c>
      <c r="J136" s="35">
        <f t="shared" si="43"/>
        <v>0</v>
      </c>
      <c r="K136" s="35">
        <f t="shared" si="43"/>
        <v>0</v>
      </c>
      <c r="L136" s="35">
        <f t="shared" si="43"/>
        <v>0</v>
      </c>
      <c r="M136" s="35">
        <f t="shared" si="43"/>
        <v>0</v>
      </c>
      <c r="N136" s="35">
        <f t="shared" si="43"/>
        <v>0</v>
      </c>
      <c r="O136" s="35">
        <f t="shared" si="43"/>
        <v>0</v>
      </c>
      <c r="P136" s="35">
        <f t="shared" si="43"/>
        <v>0</v>
      </c>
      <c r="Q136" s="53">
        <f>SUM(E136:P136)</f>
        <v>2</v>
      </c>
    </row>
    <row r="137" spans="2:17" s="1" customFormat="1" ht="19.5" customHeight="1" x14ac:dyDescent="0.25">
      <c r="B137" s="16"/>
      <c r="C137" s="100"/>
      <c r="D137" s="110" t="s">
        <v>126</v>
      </c>
      <c r="E137" s="35">
        <f>+E106+E120</f>
        <v>848</v>
      </c>
      <c r="F137" s="35">
        <f t="shared" ref="F137:P137" si="44">+F106+F120</f>
        <v>512</v>
      </c>
      <c r="G137" s="35">
        <f t="shared" si="44"/>
        <v>700</v>
      </c>
      <c r="H137" s="35">
        <f t="shared" si="44"/>
        <v>665</v>
      </c>
      <c r="I137" s="35">
        <f t="shared" si="44"/>
        <v>821</v>
      </c>
      <c r="J137" s="35">
        <f t="shared" si="44"/>
        <v>761</v>
      </c>
      <c r="K137" s="35">
        <f t="shared" si="44"/>
        <v>761</v>
      </c>
      <c r="L137" s="35">
        <f t="shared" si="44"/>
        <v>679</v>
      </c>
      <c r="M137" s="35">
        <f t="shared" si="44"/>
        <v>651</v>
      </c>
      <c r="N137" s="35">
        <f t="shared" si="44"/>
        <v>743</v>
      </c>
      <c r="O137" s="35">
        <f t="shared" si="44"/>
        <v>559</v>
      </c>
      <c r="P137" s="35">
        <f t="shared" si="44"/>
        <v>649</v>
      </c>
      <c r="Q137" s="53">
        <f t="shared" si="22"/>
        <v>8349</v>
      </c>
    </row>
    <row r="138" spans="2:17" s="1" customFormat="1" ht="19.5" customHeight="1" x14ac:dyDescent="0.25">
      <c r="B138" s="89"/>
      <c r="C138" s="90" t="s">
        <v>66</v>
      </c>
      <c r="D138" s="33"/>
      <c r="E138" s="48">
        <f>+E78+E87+E95+E107+E121</f>
        <v>39</v>
      </c>
      <c r="F138" s="48">
        <f t="shared" ref="F138:P138" si="45">+F78+F87+F95+F107+F121</f>
        <v>31</v>
      </c>
      <c r="G138" s="48">
        <f t="shared" si="45"/>
        <v>18</v>
      </c>
      <c r="H138" s="48">
        <f t="shared" si="45"/>
        <v>23</v>
      </c>
      <c r="I138" s="48">
        <f t="shared" si="45"/>
        <v>19</v>
      </c>
      <c r="J138" s="48">
        <f t="shared" si="45"/>
        <v>16</v>
      </c>
      <c r="K138" s="48">
        <f t="shared" si="45"/>
        <v>29</v>
      </c>
      <c r="L138" s="48">
        <f t="shared" si="45"/>
        <v>32</v>
      </c>
      <c r="M138" s="48">
        <f t="shared" si="45"/>
        <v>20</v>
      </c>
      <c r="N138" s="48">
        <f t="shared" si="45"/>
        <v>11</v>
      </c>
      <c r="O138" s="48">
        <f t="shared" si="45"/>
        <v>16</v>
      </c>
      <c r="P138" s="48">
        <f t="shared" si="45"/>
        <v>12</v>
      </c>
      <c r="Q138" s="118">
        <f t="shared" si="22"/>
        <v>266</v>
      </c>
    </row>
    <row r="139" spans="2:17" s="1" customFormat="1" ht="19.5" customHeight="1" x14ac:dyDescent="0.25">
      <c r="B139" s="82" t="s">
        <v>69</v>
      </c>
      <c r="C139" s="101"/>
      <c r="D139" s="122"/>
      <c r="E139" s="109">
        <f>+E140+E148</f>
        <v>1875</v>
      </c>
      <c r="F139" s="109">
        <f t="shared" ref="F139:P139" si="46">+F140+F148</f>
        <v>1528</v>
      </c>
      <c r="G139" s="109">
        <f t="shared" si="46"/>
        <v>1804</v>
      </c>
      <c r="H139" s="109">
        <f t="shared" si="46"/>
        <v>1560</v>
      </c>
      <c r="I139" s="109">
        <f t="shared" si="46"/>
        <v>1446</v>
      </c>
      <c r="J139" s="109">
        <f t="shared" si="46"/>
        <v>1445</v>
      </c>
      <c r="K139" s="109">
        <f t="shared" si="46"/>
        <v>1425</v>
      </c>
      <c r="L139" s="109">
        <f t="shared" si="46"/>
        <v>1333</v>
      </c>
      <c r="M139" s="109">
        <f t="shared" si="46"/>
        <v>1303</v>
      </c>
      <c r="N139" s="109">
        <f t="shared" si="46"/>
        <v>885</v>
      </c>
      <c r="O139" s="109">
        <f t="shared" si="46"/>
        <v>891</v>
      </c>
      <c r="P139" s="109">
        <f t="shared" si="46"/>
        <v>1297</v>
      </c>
      <c r="Q139" s="109">
        <f t="shared" si="22"/>
        <v>16792</v>
      </c>
    </row>
    <row r="140" spans="2:17" s="1" customFormat="1" ht="19.5" customHeight="1" x14ac:dyDescent="0.25">
      <c r="B140" s="16"/>
      <c r="C140" s="84" t="s">
        <v>65</v>
      </c>
      <c r="D140" s="14"/>
      <c r="E140" s="21">
        <f>+E141+E142+E143+E144+E145+E146+E147</f>
        <v>1875</v>
      </c>
      <c r="F140" s="21">
        <f t="shared" ref="F140:P140" si="47">+F141+F142+F143+F144+F145+F146+F147</f>
        <v>1528</v>
      </c>
      <c r="G140" s="21">
        <f t="shared" si="47"/>
        <v>1804</v>
      </c>
      <c r="H140" s="21">
        <f t="shared" si="47"/>
        <v>1560</v>
      </c>
      <c r="I140" s="21">
        <f t="shared" si="47"/>
        <v>1446</v>
      </c>
      <c r="J140" s="21">
        <f t="shared" si="47"/>
        <v>1445</v>
      </c>
      <c r="K140" s="21">
        <f t="shared" si="47"/>
        <v>1425</v>
      </c>
      <c r="L140" s="21">
        <f t="shared" si="47"/>
        <v>1332</v>
      </c>
      <c r="M140" s="21">
        <f t="shared" si="47"/>
        <v>1299</v>
      </c>
      <c r="N140" s="21">
        <f t="shared" si="47"/>
        <v>882</v>
      </c>
      <c r="O140" s="21">
        <f t="shared" si="47"/>
        <v>891</v>
      </c>
      <c r="P140" s="21">
        <f t="shared" si="47"/>
        <v>1295</v>
      </c>
      <c r="Q140" s="57">
        <f t="shared" si="22"/>
        <v>16782</v>
      </c>
    </row>
    <row r="141" spans="2:17" s="1" customFormat="1" ht="19.5" customHeight="1" x14ac:dyDescent="0.25">
      <c r="B141" s="16"/>
      <c r="C141" s="100"/>
      <c r="D141" s="14" t="s">
        <v>31</v>
      </c>
      <c r="E141" s="15">
        <v>309</v>
      </c>
      <c r="F141" s="15">
        <v>169</v>
      </c>
      <c r="G141" s="15">
        <v>183</v>
      </c>
      <c r="H141" s="15">
        <v>237</v>
      </c>
      <c r="I141" s="15">
        <v>226</v>
      </c>
      <c r="J141" s="15">
        <v>210</v>
      </c>
      <c r="K141" s="15">
        <v>186</v>
      </c>
      <c r="L141" s="15">
        <v>186</v>
      </c>
      <c r="M141" s="15">
        <v>164</v>
      </c>
      <c r="N141" s="15">
        <v>147</v>
      </c>
      <c r="O141" s="15">
        <v>120</v>
      </c>
      <c r="P141" s="15">
        <v>251</v>
      </c>
      <c r="Q141" s="53">
        <f t="shared" si="22"/>
        <v>2388</v>
      </c>
    </row>
    <row r="142" spans="2:17" s="1" customFormat="1" ht="19.5" customHeight="1" x14ac:dyDescent="0.25">
      <c r="B142" s="16"/>
      <c r="C142" s="100"/>
      <c r="D142" s="14" t="s">
        <v>34</v>
      </c>
      <c r="E142" s="15">
        <v>13</v>
      </c>
      <c r="F142" s="15">
        <v>2</v>
      </c>
      <c r="G142" s="15">
        <v>4</v>
      </c>
      <c r="H142" s="15">
        <v>4</v>
      </c>
      <c r="I142" s="15">
        <v>1</v>
      </c>
      <c r="J142" s="15">
        <v>3</v>
      </c>
      <c r="K142" s="15">
        <v>2</v>
      </c>
      <c r="L142" s="15">
        <v>2</v>
      </c>
      <c r="M142" s="15">
        <v>0</v>
      </c>
      <c r="N142" s="15">
        <v>4</v>
      </c>
      <c r="O142" s="15">
        <v>4</v>
      </c>
      <c r="P142" s="15">
        <v>1</v>
      </c>
      <c r="Q142" s="53">
        <f t="shared" si="22"/>
        <v>40</v>
      </c>
    </row>
    <row r="143" spans="2:17" s="1" customFormat="1" ht="19.5" customHeight="1" x14ac:dyDescent="0.25">
      <c r="B143" s="16"/>
      <c r="C143" s="100"/>
      <c r="D143" s="14" t="s">
        <v>33</v>
      </c>
      <c r="E143" s="15">
        <v>70</v>
      </c>
      <c r="F143" s="15">
        <v>160</v>
      </c>
      <c r="G143" s="15">
        <v>154</v>
      </c>
      <c r="H143" s="15">
        <v>114</v>
      </c>
      <c r="I143" s="15">
        <v>80</v>
      </c>
      <c r="J143" s="15">
        <v>70</v>
      </c>
      <c r="K143" s="15">
        <v>133</v>
      </c>
      <c r="L143" s="15">
        <v>94</v>
      </c>
      <c r="M143" s="15">
        <v>111</v>
      </c>
      <c r="N143" s="15">
        <v>67</v>
      </c>
      <c r="O143" s="15">
        <v>62</v>
      </c>
      <c r="P143" s="15">
        <v>72</v>
      </c>
      <c r="Q143" s="53">
        <f t="shared" si="22"/>
        <v>1187</v>
      </c>
    </row>
    <row r="144" spans="2:17" s="1" customFormat="1" ht="19.5" customHeight="1" x14ac:dyDescent="0.25">
      <c r="B144" s="16"/>
      <c r="C144" s="100"/>
      <c r="D144" s="110" t="s">
        <v>38</v>
      </c>
      <c r="E144" s="15">
        <v>545</v>
      </c>
      <c r="F144" s="15">
        <v>401</v>
      </c>
      <c r="G144" s="15">
        <v>348</v>
      </c>
      <c r="H144" s="15">
        <v>227</v>
      </c>
      <c r="I144" s="15">
        <v>342</v>
      </c>
      <c r="J144" s="15">
        <v>263</v>
      </c>
      <c r="K144" s="15">
        <v>252</v>
      </c>
      <c r="L144" s="15">
        <v>261</v>
      </c>
      <c r="M144" s="15">
        <v>358</v>
      </c>
      <c r="N144" s="15">
        <v>124</v>
      </c>
      <c r="O144" s="15">
        <v>230</v>
      </c>
      <c r="P144" s="15">
        <v>308</v>
      </c>
      <c r="Q144" s="53">
        <f>SUM(E144:P144)</f>
        <v>3659</v>
      </c>
    </row>
    <row r="145" spans="2:17" s="1" customFormat="1" ht="19.5" customHeight="1" x14ac:dyDescent="0.25">
      <c r="B145" s="16"/>
      <c r="C145" s="100"/>
      <c r="D145" s="14" t="s">
        <v>30</v>
      </c>
      <c r="E145" s="15">
        <v>786</v>
      </c>
      <c r="F145" s="15">
        <v>704</v>
      </c>
      <c r="G145" s="15">
        <v>990</v>
      </c>
      <c r="H145" s="15">
        <v>836</v>
      </c>
      <c r="I145" s="15">
        <v>742</v>
      </c>
      <c r="J145" s="15">
        <v>812</v>
      </c>
      <c r="K145" s="15">
        <v>796</v>
      </c>
      <c r="L145" s="15">
        <v>634</v>
      </c>
      <c r="M145" s="15">
        <v>577</v>
      </c>
      <c r="N145" s="15">
        <v>446</v>
      </c>
      <c r="O145" s="15">
        <v>396</v>
      </c>
      <c r="P145" s="15">
        <v>534</v>
      </c>
      <c r="Q145" s="53">
        <f>SUM(E145:P145)</f>
        <v>8253</v>
      </c>
    </row>
    <row r="146" spans="2:17" s="1" customFormat="1" ht="19.5" customHeight="1" x14ac:dyDescent="0.25">
      <c r="B146" s="16"/>
      <c r="C146" s="100"/>
      <c r="D146" s="14" t="s">
        <v>35</v>
      </c>
      <c r="E146" s="15">
        <v>21</v>
      </c>
      <c r="F146" s="15">
        <v>14</v>
      </c>
      <c r="G146" s="15">
        <v>11</v>
      </c>
      <c r="H146" s="15">
        <v>14</v>
      </c>
      <c r="I146" s="15">
        <v>26</v>
      </c>
      <c r="J146" s="15">
        <v>31</v>
      </c>
      <c r="K146" s="15">
        <v>25</v>
      </c>
      <c r="L146" s="15">
        <v>81</v>
      </c>
      <c r="M146" s="15">
        <v>65</v>
      </c>
      <c r="N146" s="15">
        <v>16</v>
      </c>
      <c r="O146" s="15">
        <v>37</v>
      </c>
      <c r="P146" s="15">
        <v>50</v>
      </c>
      <c r="Q146" s="53">
        <f>SUM(E146:P146)</f>
        <v>391</v>
      </c>
    </row>
    <row r="147" spans="2:17" s="1" customFormat="1" ht="19.5" customHeight="1" x14ac:dyDescent="0.25">
      <c r="B147" s="16"/>
      <c r="C147" s="100"/>
      <c r="D147" s="14" t="s">
        <v>36</v>
      </c>
      <c r="E147" s="15">
        <v>131</v>
      </c>
      <c r="F147" s="15">
        <v>78</v>
      </c>
      <c r="G147" s="15">
        <v>114</v>
      </c>
      <c r="H147" s="15">
        <v>128</v>
      </c>
      <c r="I147" s="15">
        <v>29</v>
      </c>
      <c r="J147" s="15">
        <v>56</v>
      </c>
      <c r="K147" s="15">
        <v>31</v>
      </c>
      <c r="L147" s="15">
        <v>74</v>
      </c>
      <c r="M147" s="15">
        <v>24</v>
      </c>
      <c r="N147" s="15">
        <v>78</v>
      </c>
      <c r="O147" s="15">
        <v>42</v>
      </c>
      <c r="P147" s="15">
        <v>79</v>
      </c>
      <c r="Q147" s="53">
        <f t="shared" ref="Q147:Q148" si="48">SUM(E147:P147)</f>
        <v>864</v>
      </c>
    </row>
    <row r="148" spans="2:17" s="1" customFormat="1" ht="19.5" customHeight="1" x14ac:dyDescent="0.25">
      <c r="B148" s="89"/>
      <c r="C148" s="90" t="s">
        <v>66</v>
      </c>
      <c r="D148" s="33"/>
      <c r="E148" s="48">
        <v>0</v>
      </c>
      <c r="F148" s="48">
        <v>0</v>
      </c>
      <c r="G148" s="48">
        <v>0</v>
      </c>
      <c r="H148" s="48">
        <v>0</v>
      </c>
      <c r="I148" s="48">
        <v>0</v>
      </c>
      <c r="J148" s="48">
        <v>0</v>
      </c>
      <c r="K148" s="48">
        <v>0</v>
      </c>
      <c r="L148" s="48">
        <v>1</v>
      </c>
      <c r="M148" s="48">
        <v>4</v>
      </c>
      <c r="N148" s="48">
        <v>3</v>
      </c>
      <c r="O148" s="48">
        <v>0</v>
      </c>
      <c r="P148" s="48">
        <v>2</v>
      </c>
      <c r="Q148" s="118">
        <f t="shared" si="48"/>
        <v>10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B2:U19"/>
  <sheetViews>
    <sheetView workbookViewId="0">
      <selection activeCell="P7" sqref="P7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21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8" ht="21" x14ac:dyDescent="0.25">
      <c r="B5" s="6"/>
      <c r="C5" s="7" t="s">
        <v>39</v>
      </c>
      <c r="D5" s="62">
        <v>2015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40</v>
      </c>
      <c r="Q6" s="2"/>
    </row>
    <row r="7" spans="2:18" s="1" customFormat="1" ht="19.5" customHeight="1" x14ac:dyDescent="0.25">
      <c r="B7" s="9" t="s">
        <v>41</v>
      </c>
      <c r="C7" s="8"/>
      <c r="D7" s="20">
        <f>+D8+D11+D17</f>
        <v>16302</v>
      </c>
      <c r="E7" s="20">
        <f t="shared" ref="E7:O7" si="0">+E8+E11+E17</f>
        <v>31266</v>
      </c>
      <c r="F7" s="20">
        <f t="shared" si="0"/>
        <v>32189</v>
      </c>
      <c r="G7" s="20">
        <f t="shared" si="0"/>
        <v>29960</v>
      </c>
      <c r="H7" s="20">
        <f t="shared" si="0"/>
        <v>40762</v>
      </c>
      <c r="I7" s="20">
        <f t="shared" si="0"/>
        <v>47976</v>
      </c>
      <c r="J7" s="20">
        <f t="shared" si="0"/>
        <v>28296</v>
      </c>
      <c r="K7" s="20">
        <f t="shared" si="0"/>
        <v>34430</v>
      </c>
      <c r="L7" s="20">
        <f t="shared" si="0"/>
        <v>33502</v>
      </c>
      <c r="M7" s="20">
        <f t="shared" si="0"/>
        <v>39887</v>
      </c>
      <c r="N7" s="20">
        <f t="shared" si="0"/>
        <v>36531</v>
      </c>
      <c r="O7" s="20">
        <f t="shared" si="0"/>
        <v>46231</v>
      </c>
      <c r="P7" s="20">
        <f>SUM(D7:O7)</f>
        <v>417332</v>
      </c>
      <c r="Q7" s="3"/>
    </row>
    <row r="8" spans="2:18" s="1" customFormat="1" ht="19.5" customHeight="1" x14ac:dyDescent="0.25">
      <c r="B8" s="13" t="s">
        <v>42</v>
      </c>
      <c r="C8" s="14"/>
      <c r="D8" s="21">
        <f>+D9+D10</f>
        <v>14848</v>
      </c>
      <c r="E8" s="21">
        <f t="shared" ref="E8:O8" si="1">+E9+E10</f>
        <v>29390</v>
      </c>
      <c r="F8" s="21">
        <f t="shared" si="1"/>
        <v>29677</v>
      </c>
      <c r="G8" s="21">
        <f t="shared" si="1"/>
        <v>27775</v>
      </c>
      <c r="H8" s="21">
        <f t="shared" si="1"/>
        <v>37962</v>
      </c>
      <c r="I8" s="21">
        <f t="shared" si="1"/>
        <v>45347</v>
      </c>
      <c r="J8" s="21">
        <f t="shared" si="1"/>
        <v>25805</v>
      </c>
      <c r="K8" s="21">
        <f t="shared" si="1"/>
        <v>32482</v>
      </c>
      <c r="L8" s="21">
        <f t="shared" si="1"/>
        <v>30808</v>
      </c>
      <c r="M8" s="21">
        <f t="shared" si="1"/>
        <v>37060</v>
      </c>
      <c r="N8" s="21">
        <f t="shared" si="1"/>
        <v>33455</v>
      </c>
      <c r="O8" s="21">
        <f t="shared" si="1"/>
        <v>44415</v>
      </c>
      <c r="P8" s="21">
        <f>SUM(D8:O8)</f>
        <v>389024</v>
      </c>
      <c r="Q8" s="3"/>
    </row>
    <row r="9" spans="2:18" s="1" customFormat="1" ht="19.5" customHeight="1" x14ac:dyDescent="0.25">
      <c r="B9" s="16"/>
      <c r="C9" s="14" t="s">
        <v>43</v>
      </c>
      <c r="D9" s="15">
        <v>12594</v>
      </c>
      <c r="E9" s="15">
        <v>24427</v>
      </c>
      <c r="F9" s="15">
        <v>24774</v>
      </c>
      <c r="G9" s="15">
        <v>21797</v>
      </c>
      <c r="H9" s="15">
        <v>31750</v>
      </c>
      <c r="I9" s="15">
        <v>38034</v>
      </c>
      <c r="J9" s="15">
        <v>21503</v>
      </c>
      <c r="K9" s="15">
        <v>26522</v>
      </c>
      <c r="L9" s="15">
        <v>24025</v>
      </c>
      <c r="M9" s="15">
        <v>29303</v>
      </c>
      <c r="N9" s="15">
        <v>28619</v>
      </c>
      <c r="O9" s="15">
        <v>33189</v>
      </c>
      <c r="P9" s="15">
        <f>SUM(D9:O9)</f>
        <v>316537</v>
      </c>
      <c r="Q9" s="3"/>
    </row>
    <row r="10" spans="2:18" s="1" customFormat="1" ht="19.5" customHeight="1" x14ac:dyDescent="0.25">
      <c r="B10" s="16"/>
      <c r="C10" s="14" t="s">
        <v>44</v>
      </c>
      <c r="D10" s="15">
        <v>2254</v>
      </c>
      <c r="E10" s="15">
        <v>4963</v>
      </c>
      <c r="F10" s="15">
        <v>4903</v>
      </c>
      <c r="G10" s="15">
        <v>5978</v>
      </c>
      <c r="H10" s="15">
        <v>6212</v>
      </c>
      <c r="I10" s="15">
        <v>7313</v>
      </c>
      <c r="J10" s="15">
        <v>4302</v>
      </c>
      <c r="K10" s="15">
        <v>5960</v>
      </c>
      <c r="L10" s="15">
        <v>6783</v>
      </c>
      <c r="M10" s="15">
        <v>7757</v>
      </c>
      <c r="N10" s="15">
        <v>4836</v>
      </c>
      <c r="O10" s="15">
        <v>11226</v>
      </c>
      <c r="P10" s="15">
        <f t="shared" ref="P10:P19" si="2">SUM(D10:O10)</f>
        <v>72487</v>
      </c>
      <c r="Q10" s="3"/>
    </row>
    <row r="11" spans="2:18" s="1" customFormat="1" ht="19.5" customHeight="1" x14ac:dyDescent="0.25">
      <c r="B11" s="13" t="s">
        <v>45</v>
      </c>
      <c r="C11" s="14"/>
      <c r="D11" s="21">
        <f>SUM(D12:D16)</f>
        <v>1169</v>
      </c>
      <c r="E11" s="21">
        <f t="shared" ref="E11:O11" si="3">SUM(E12:E16)</f>
        <v>1428</v>
      </c>
      <c r="F11" s="21">
        <f t="shared" si="3"/>
        <v>1793</v>
      </c>
      <c r="G11" s="21">
        <f t="shared" si="3"/>
        <v>1668</v>
      </c>
      <c r="H11" s="21">
        <f t="shared" si="3"/>
        <v>2154</v>
      </c>
      <c r="I11" s="21">
        <f t="shared" si="3"/>
        <v>1980</v>
      </c>
      <c r="J11" s="21">
        <f t="shared" si="3"/>
        <v>1774</v>
      </c>
      <c r="K11" s="21">
        <f t="shared" si="3"/>
        <v>1393</v>
      </c>
      <c r="L11" s="21">
        <f t="shared" si="3"/>
        <v>2012</v>
      </c>
      <c r="M11" s="21">
        <f t="shared" si="3"/>
        <v>2077</v>
      </c>
      <c r="N11" s="21">
        <f t="shared" si="3"/>
        <v>2518</v>
      </c>
      <c r="O11" s="21">
        <f t="shared" si="3"/>
        <v>1017</v>
      </c>
      <c r="P11" s="21">
        <f>SUM(D11:O11)</f>
        <v>20983</v>
      </c>
      <c r="Q11" s="3"/>
    </row>
    <row r="12" spans="2:18" s="1" customFormat="1" ht="19.5" customHeight="1" x14ac:dyDescent="0.25">
      <c r="B12" s="16"/>
      <c r="C12" s="14" t="s">
        <v>46</v>
      </c>
      <c r="D12" s="35">
        <v>10</v>
      </c>
      <c r="E12" s="35">
        <v>94</v>
      </c>
      <c r="F12" s="35">
        <v>261</v>
      </c>
      <c r="G12" s="35">
        <v>48</v>
      </c>
      <c r="H12" s="35">
        <v>184</v>
      </c>
      <c r="I12" s="35">
        <v>169</v>
      </c>
      <c r="J12" s="35">
        <v>150</v>
      </c>
      <c r="K12" s="35">
        <v>108</v>
      </c>
      <c r="L12" s="35">
        <v>210</v>
      </c>
      <c r="M12" s="35">
        <v>149</v>
      </c>
      <c r="N12" s="35">
        <v>234</v>
      </c>
      <c r="O12" s="35">
        <v>44</v>
      </c>
      <c r="P12" s="15">
        <f t="shared" si="2"/>
        <v>1661</v>
      </c>
      <c r="Q12" s="3"/>
    </row>
    <row r="13" spans="2:18" s="1" customFormat="1" ht="19.5" customHeight="1" x14ac:dyDescent="0.25">
      <c r="B13" s="16"/>
      <c r="C13" s="14" t="s">
        <v>70</v>
      </c>
      <c r="D13" s="35">
        <v>331</v>
      </c>
      <c r="E13" s="35">
        <v>297</v>
      </c>
      <c r="F13" s="35">
        <v>393</v>
      </c>
      <c r="G13" s="35">
        <v>341</v>
      </c>
      <c r="H13" s="35">
        <v>409</v>
      </c>
      <c r="I13" s="35">
        <v>335</v>
      </c>
      <c r="J13" s="35">
        <v>324</v>
      </c>
      <c r="K13" s="35">
        <v>299</v>
      </c>
      <c r="L13" s="35">
        <v>337</v>
      </c>
      <c r="M13" s="35">
        <v>492</v>
      </c>
      <c r="N13" s="35">
        <v>643</v>
      </c>
      <c r="O13" s="35">
        <v>151</v>
      </c>
      <c r="P13" s="15">
        <f t="shared" si="2"/>
        <v>4352</v>
      </c>
      <c r="Q13" s="3"/>
    </row>
    <row r="14" spans="2:18" s="1" customFormat="1" ht="19.5" customHeight="1" x14ac:dyDescent="0.25">
      <c r="B14" s="16"/>
      <c r="C14" s="14" t="s">
        <v>48</v>
      </c>
      <c r="D14" s="35">
        <v>76</v>
      </c>
      <c r="E14" s="35">
        <v>91</v>
      </c>
      <c r="F14" s="35">
        <v>42</v>
      </c>
      <c r="G14" s="35">
        <v>87</v>
      </c>
      <c r="H14" s="35">
        <v>121</v>
      </c>
      <c r="I14" s="35">
        <v>131</v>
      </c>
      <c r="J14" s="35">
        <v>63</v>
      </c>
      <c r="K14" s="35">
        <v>28</v>
      </c>
      <c r="L14" s="35">
        <v>65</v>
      </c>
      <c r="M14" s="35">
        <v>44</v>
      </c>
      <c r="N14" s="35">
        <v>123</v>
      </c>
      <c r="O14" s="35">
        <v>37</v>
      </c>
      <c r="P14" s="15">
        <f t="shared" si="2"/>
        <v>908</v>
      </c>
      <c r="Q14" s="3"/>
    </row>
    <row r="15" spans="2:18" s="1" customFormat="1" ht="19.5" customHeight="1" x14ac:dyDescent="0.25">
      <c r="B15" s="16"/>
      <c r="C15" s="14" t="s">
        <v>49</v>
      </c>
      <c r="D15" s="35">
        <v>437</v>
      </c>
      <c r="E15" s="35">
        <v>487</v>
      </c>
      <c r="F15" s="35">
        <v>446</v>
      </c>
      <c r="G15" s="35">
        <v>576</v>
      </c>
      <c r="H15" s="35">
        <v>689</v>
      </c>
      <c r="I15" s="35">
        <v>687</v>
      </c>
      <c r="J15" s="35">
        <v>707</v>
      </c>
      <c r="K15" s="35">
        <v>343</v>
      </c>
      <c r="L15" s="35">
        <v>541</v>
      </c>
      <c r="M15" s="35">
        <v>449</v>
      </c>
      <c r="N15" s="35">
        <v>742</v>
      </c>
      <c r="O15" s="35">
        <v>263</v>
      </c>
      <c r="P15" s="15">
        <f t="shared" si="2"/>
        <v>6367</v>
      </c>
      <c r="Q15" s="3"/>
    </row>
    <row r="16" spans="2:18" s="1" customFormat="1" ht="19.5" customHeight="1" x14ac:dyDescent="0.25">
      <c r="B16" s="16"/>
      <c r="C16" s="14" t="s">
        <v>50</v>
      </c>
      <c r="D16" s="35">
        <v>315</v>
      </c>
      <c r="E16" s="35">
        <v>459</v>
      </c>
      <c r="F16" s="35">
        <v>651</v>
      </c>
      <c r="G16" s="35">
        <v>616</v>
      </c>
      <c r="H16" s="35">
        <v>751</v>
      </c>
      <c r="I16" s="35">
        <v>658</v>
      </c>
      <c r="J16" s="35">
        <v>530</v>
      </c>
      <c r="K16" s="35">
        <v>615</v>
      </c>
      <c r="L16" s="35">
        <v>859</v>
      </c>
      <c r="M16" s="35">
        <v>943</v>
      </c>
      <c r="N16" s="35">
        <v>776</v>
      </c>
      <c r="O16" s="35">
        <v>522</v>
      </c>
      <c r="P16" s="15">
        <f t="shared" si="2"/>
        <v>7695</v>
      </c>
      <c r="Q16" s="3"/>
    </row>
    <row r="17" spans="2:21" s="1" customFormat="1" ht="19.5" customHeight="1" x14ac:dyDescent="0.25">
      <c r="B17" s="13" t="s">
        <v>51</v>
      </c>
      <c r="C17" s="14"/>
      <c r="D17" s="21">
        <f>+D18+D19</f>
        <v>285</v>
      </c>
      <c r="E17" s="21">
        <f t="shared" ref="E17:O17" si="4">+E18+E19</f>
        <v>448</v>
      </c>
      <c r="F17" s="21">
        <f t="shared" si="4"/>
        <v>719</v>
      </c>
      <c r="G17" s="21">
        <f t="shared" si="4"/>
        <v>517</v>
      </c>
      <c r="H17" s="21">
        <f t="shared" si="4"/>
        <v>646</v>
      </c>
      <c r="I17" s="21">
        <f t="shared" si="4"/>
        <v>649</v>
      </c>
      <c r="J17" s="21">
        <f t="shared" si="4"/>
        <v>717</v>
      </c>
      <c r="K17" s="21">
        <f t="shared" si="4"/>
        <v>555</v>
      </c>
      <c r="L17" s="21">
        <f t="shared" si="4"/>
        <v>682</v>
      </c>
      <c r="M17" s="21">
        <f t="shared" si="4"/>
        <v>750</v>
      </c>
      <c r="N17" s="21">
        <f t="shared" si="4"/>
        <v>558</v>
      </c>
      <c r="O17" s="21">
        <f t="shared" si="4"/>
        <v>799</v>
      </c>
      <c r="P17" s="21">
        <f t="shared" si="2"/>
        <v>7325</v>
      </c>
      <c r="Q17" s="3"/>
    </row>
    <row r="18" spans="2:21" s="1" customFormat="1" ht="19.5" customHeight="1" x14ac:dyDescent="0.25">
      <c r="B18" s="49"/>
      <c r="C18" s="50" t="s">
        <v>71</v>
      </c>
      <c r="D18" s="47">
        <v>133</v>
      </c>
      <c r="E18" s="47">
        <v>266</v>
      </c>
      <c r="F18" s="47">
        <v>327</v>
      </c>
      <c r="G18" s="47">
        <v>271</v>
      </c>
      <c r="H18" s="47">
        <v>329</v>
      </c>
      <c r="I18" s="47">
        <v>336</v>
      </c>
      <c r="J18" s="47">
        <v>357</v>
      </c>
      <c r="K18" s="47">
        <v>269</v>
      </c>
      <c r="L18" s="47">
        <v>261</v>
      </c>
      <c r="M18" s="47">
        <v>380</v>
      </c>
      <c r="N18" s="47">
        <v>232</v>
      </c>
      <c r="O18" s="47">
        <v>427</v>
      </c>
      <c r="P18" s="15">
        <f t="shared" si="2"/>
        <v>3588</v>
      </c>
      <c r="Q18" s="36"/>
      <c r="R18" s="68"/>
      <c r="S18" s="68"/>
      <c r="T18" s="68"/>
      <c r="U18" s="68"/>
    </row>
    <row r="19" spans="2:21" s="1" customFormat="1" ht="19.5" customHeight="1" x14ac:dyDescent="0.25">
      <c r="B19" s="10"/>
      <c r="C19" s="11" t="s">
        <v>72</v>
      </c>
      <c r="D19" s="45">
        <v>152</v>
      </c>
      <c r="E19" s="45">
        <v>182</v>
      </c>
      <c r="F19" s="45">
        <v>392</v>
      </c>
      <c r="G19" s="45">
        <v>246</v>
      </c>
      <c r="H19" s="45">
        <v>317</v>
      </c>
      <c r="I19" s="45">
        <v>313</v>
      </c>
      <c r="J19" s="45">
        <v>360</v>
      </c>
      <c r="K19" s="45">
        <v>286</v>
      </c>
      <c r="L19" s="45">
        <v>421</v>
      </c>
      <c r="M19" s="45">
        <v>370</v>
      </c>
      <c r="N19" s="45">
        <v>326</v>
      </c>
      <c r="O19" s="45">
        <v>372</v>
      </c>
      <c r="P19" s="34">
        <f t="shared" si="2"/>
        <v>3737</v>
      </c>
      <c r="Q19" s="36"/>
      <c r="R19" s="68"/>
      <c r="S19" s="68"/>
      <c r="T19" s="68"/>
      <c r="U19" s="68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pageSetUpPr fitToPage="1"/>
  </sheetPr>
  <dimension ref="B3:R20"/>
  <sheetViews>
    <sheetView tabSelected="1" workbookViewId="0">
      <selection activeCell="G9" sqref="G9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3" spans="2:18" ht="23.25" x14ac:dyDescent="0.25">
      <c r="B3" s="107" t="s">
        <v>22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ht="18.75" x14ac:dyDescent="0.25">
      <c r="B4" s="1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2:18" ht="21" x14ac:dyDescent="0.25">
      <c r="B6" s="6"/>
      <c r="C6" s="7" t="s">
        <v>39</v>
      </c>
      <c r="D6" s="62">
        <v>2015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  <c r="Q6" s="23"/>
      <c r="R6" s="56"/>
    </row>
    <row r="7" spans="2:18" ht="19.5" customHeight="1" x14ac:dyDescent="0.25">
      <c r="B7" s="12"/>
      <c r="C7" s="11"/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2" t="s">
        <v>7</v>
      </c>
      <c r="K7" s="52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5" t="s">
        <v>40</v>
      </c>
      <c r="Q7" s="2"/>
    </row>
    <row r="8" spans="2:18" s="1" customFormat="1" ht="19.5" customHeight="1" x14ac:dyDescent="0.25">
      <c r="B8" s="9" t="s">
        <v>41</v>
      </c>
      <c r="C8" s="8"/>
      <c r="D8" s="20">
        <f>+D9+D12+D18</f>
        <v>204716</v>
      </c>
      <c r="E8" s="20">
        <f t="shared" ref="E8:O8" si="0">+E9+E12+E18</f>
        <v>205953</v>
      </c>
      <c r="F8" s="20">
        <f t="shared" si="0"/>
        <v>256480</v>
      </c>
      <c r="G8" s="20">
        <f t="shared" si="0"/>
        <v>219623</v>
      </c>
      <c r="H8" s="20">
        <f t="shared" si="0"/>
        <v>213047</v>
      </c>
      <c r="I8" s="20">
        <f t="shared" si="0"/>
        <v>187608</v>
      </c>
      <c r="J8" s="20">
        <f t="shared" si="0"/>
        <v>223145</v>
      </c>
      <c r="K8" s="20">
        <f t="shared" si="0"/>
        <v>216991</v>
      </c>
      <c r="L8" s="20">
        <f t="shared" si="0"/>
        <v>176757</v>
      </c>
      <c r="M8" s="20">
        <f t="shared" si="0"/>
        <v>208097</v>
      </c>
      <c r="N8" s="20">
        <f t="shared" si="0"/>
        <v>173874</v>
      </c>
      <c r="O8" s="20">
        <f t="shared" si="0"/>
        <v>141798</v>
      </c>
      <c r="P8" s="20">
        <f>SUM(D8:O8)</f>
        <v>2428089</v>
      </c>
      <c r="Q8" s="3"/>
    </row>
    <row r="9" spans="2:18" s="1" customFormat="1" ht="19.5" customHeight="1" x14ac:dyDescent="0.25">
      <c r="B9" s="13" t="s">
        <v>42</v>
      </c>
      <c r="C9" s="14"/>
      <c r="D9" s="21">
        <f>+D10+D11</f>
        <v>194123</v>
      </c>
      <c r="E9" s="21">
        <f t="shared" ref="E9:O9" si="1">+E10+E11</f>
        <v>195707</v>
      </c>
      <c r="F9" s="21">
        <f t="shared" si="1"/>
        <v>246320</v>
      </c>
      <c r="G9" s="21">
        <f t="shared" si="1"/>
        <v>210698</v>
      </c>
      <c r="H9" s="21">
        <f t="shared" si="1"/>
        <v>204559</v>
      </c>
      <c r="I9" s="21">
        <f t="shared" si="1"/>
        <v>180525</v>
      </c>
      <c r="J9" s="21">
        <f t="shared" si="1"/>
        <v>214651</v>
      </c>
      <c r="K9" s="21">
        <f t="shared" si="1"/>
        <v>210515</v>
      </c>
      <c r="L9" s="21">
        <f t="shared" si="1"/>
        <v>169211</v>
      </c>
      <c r="M9" s="21">
        <f t="shared" si="1"/>
        <v>200066</v>
      </c>
      <c r="N9" s="21">
        <f t="shared" si="1"/>
        <v>167479</v>
      </c>
      <c r="O9" s="21">
        <f t="shared" si="1"/>
        <v>138675</v>
      </c>
      <c r="P9" s="21">
        <f>SUM(D9:O9)</f>
        <v>2332529</v>
      </c>
      <c r="Q9" s="3"/>
    </row>
    <row r="10" spans="2:18" s="1" customFormat="1" ht="19.5" customHeight="1" x14ac:dyDescent="0.25">
      <c r="B10" s="16"/>
      <c r="C10" s="14" t="s">
        <v>43</v>
      </c>
      <c r="D10" s="15">
        <v>165394</v>
      </c>
      <c r="E10" s="15">
        <v>165273</v>
      </c>
      <c r="F10" s="15">
        <v>205240</v>
      </c>
      <c r="G10" s="15">
        <v>177808</v>
      </c>
      <c r="H10" s="15">
        <v>178339</v>
      </c>
      <c r="I10" s="15">
        <v>158917</v>
      </c>
      <c r="J10" s="15">
        <v>191380</v>
      </c>
      <c r="K10" s="15">
        <v>186345</v>
      </c>
      <c r="L10" s="15">
        <v>149977</v>
      </c>
      <c r="M10" s="15">
        <v>169992</v>
      </c>
      <c r="N10" s="15">
        <v>143944</v>
      </c>
      <c r="O10" s="15">
        <v>123699</v>
      </c>
      <c r="P10" s="15">
        <f>SUM(D10:O10)</f>
        <v>2016308</v>
      </c>
      <c r="Q10" s="3"/>
    </row>
    <row r="11" spans="2:18" s="1" customFormat="1" ht="19.5" customHeight="1" x14ac:dyDescent="0.25">
      <c r="B11" s="16"/>
      <c r="C11" s="14" t="s">
        <v>44</v>
      </c>
      <c r="D11" s="15">
        <v>28729</v>
      </c>
      <c r="E11" s="15">
        <v>30434</v>
      </c>
      <c r="F11" s="15">
        <v>41080</v>
      </c>
      <c r="G11" s="15">
        <v>32890</v>
      </c>
      <c r="H11" s="15">
        <v>26220</v>
      </c>
      <c r="I11" s="15">
        <v>21608</v>
      </c>
      <c r="J11" s="15">
        <v>23271</v>
      </c>
      <c r="K11" s="15">
        <v>24170</v>
      </c>
      <c r="L11" s="15">
        <v>19234</v>
      </c>
      <c r="M11" s="15">
        <v>30074</v>
      </c>
      <c r="N11" s="15">
        <v>23535</v>
      </c>
      <c r="O11" s="15">
        <v>14976</v>
      </c>
      <c r="P11" s="15">
        <f t="shared" ref="P11:P20" si="2">SUM(D11:O11)</f>
        <v>316221</v>
      </c>
      <c r="Q11" s="3"/>
    </row>
    <row r="12" spans="2:18" s="1" customFormat="1" ht="19.5" customHeight="1" x14ac:dyDescent="0.25">
      <c r="B12" s="13" t="s">
        <v>45</v>
      </c>
      <c r="C12" s="14"/>
      <c r="D12" s="21">
        <f>SUM(D13:D17)</f>
        <v>8291</v>
      </c>
      <c r="E12" s="21">
        <f t="shared" ref="E12:O12" si="3">SUM(E13:E17)</f>
        <v>7648</v>
      </c>
      <c r="F12" s="21">
        <f t="shared" si="3"/>
        <v>7374</v>
      </c>
      <c r="G12" s="21">
        <f t="shared" si="3"/>
        <v>6864</v>
      </c>
      <c r="H12" s="21">
        <f t="shared" si="3"/>
        <v>6169</v>
      </c>
      <c r="I12" s="21">
        <f t="shared" si="3"/>
        <v>5284</v>
      </c>
      <c r="J12" s="21">
        <f t="shared" si="3"/>
        <v>6599</v>
      </c>
      <c r="K12" s="21">
        <f t="shared" si="3"/>
        <v>5283</v>
      </c>
      <c r="L12" s="21">
        <f t="shared" si="3"/>
        <v>5819</v>
      </c>
      <c r="M12" s="21">
        <f t="shared" si="3"/>
        <v>6799</v>
      </c>
      <c r="N12" s="21">
        <f t="shared" si="3"/>
        <v>5350</v>
      </c>
      <c r="O12" s="21">
        <f t="shared" si="3"/>
        <v>2582</v>
      </c>
      <c r="P12" s="21">
        <f t="shared" si="2"/>
        <v>74062</v>
      </c>
      <c r="Q12" s="3"/>
    </row>
    <row r="13" spans="2:18" s="1" customFormat="1" ht="19.5" customHeight="1" x14ac:dyDescent="0.25">
      <c r="B13" s="16"/>
      <c r="C13" s="14" t="s">
        <v>46</v>
      </c>
      <c r="D13" s="35">
        <v>136</v>
      </c>
      <c r="E13" s="35">
        <v>84</v>
      </c>
      <c r="F13" s="35">
        <v>85</v>
      </c>
      <c r="G13" s="35">
        <v>276</v>
      </c>
      <c r="H13" s="35">
        <v>89</v>
      </c>
      <c r="I13" s="35">
        <v>123</v>
      </c>
      <c r="J13" s="35">
        <v>148</v>
      </c>
      <c r="K13" s="35">
        <v>318</v>
      </c>
      <c r="L13" s="35">
        <v>44</v>
      </c>
      <c r="M13" s="35">
        <v>293</v>
      </c>
      <c r="N13" s="35">
        <v>150</v>
      </c>
      <c r="O13" s="35">
        <v>57</v>
      </c>
      <c r="P13" s="15">
        <f t="shared" si="2"/>
        <v>1803</v>
      </c>
      <c r="Q13" s="3"/>
    </row>
    <row r="14" spans="2:18" s="1" customFormat="1" ht="19.5" customHeight="1" x14ac:dyDescent="0.25">
      <c r="B14" s="16"/>
      <c r="C14" s="14" t="s">
        <v>47</v>
      </c>
      <c r="D14" s="35">
        <v>2023</v>
      </c>
      <c r="E14" s="35">
        <v>1681</v>
      </c>
      <c r="F14" s="35">
        <v>2019</v>
      </c>
      <c r="G14" s="35">
        <v>1744</v>
      </c>
      <c r="H14" s="35">
        <v>1753</v>
      </c>
      <c r="I14" s="35">
        <v>1718</v>
      </c>
      <c r="J14" s="35">
        <v>1596</v>
      </c>
      <c r="K14" s="35">
        <v>1447</v>
      </c>
      <c r="L14" s="35">
        <v>1522</v>
      </c>
      <c r="M14" s="35">
        <v>2186</v>
      </c>
      <c r="N14" s="35">
        <v>1621</v>
      </c>
      <c r="O14" s="35">
        <v>819</v>
      </c>
      <c r="P14" s="15">
        <f t="shared" si="2"/>
        <v>20129</v>
      </c>
      <c r="Q14" s="3"/>
    </row>
    <row r="15" spans="2:18" s="1" customFormat="1" ht="19.5" customHeight="1" x14ac:dyDescent="0.25">
      <c r="B15" s="16"/>
      <c r="C15" s="14" t="s">
        <v>48</v>
      </c>
      <c r="D15" s="35">
        <v>493</v>
      </c>
      <c r="E15" s="35">
        <v>395</v>
      </c>
      <c r="F15" s="35">
        <v>431</v>
      </c>
      <c r="G15" s="35">
        <v>505</v>
      </c>
      <c r="H15" s="35">
        <v>513</v>
      </c>
      <c r="I15" s="35">
        <v>284</v>
      </c>
      <c r="J15" s="35">
        <v>268</v>
      </c>
      <c r="K15" s="35">
        <v>228</v>
      </c>
      <c r="L15" s="35">
        <v>315</v>
      </c>
      <c r="M15" s="35">
        <v>448</v>
      </c>
      <c r="N15" s="35">
        <v>327</v>
      </c>
      <c r="O15" s="35">
        <v>138</v>
      </c>
      <c r="P15" s="15">
        <f t="shared" si="2"/>
        <v>4345</v>
      </c>
      <c r="Q15" s="3"/>
    </row>
    <row r="16" spans="2:18" s="1" customFormat="1" ht="19.5" customHeight="1" x14ac:dyDescent="0.25">
      <c r="B16" s="16"/>
      <c r="C16" s="14" t="s">
        <v>49</v>
      </c>
      <c r="D16" s="35">
        <v>3456</v>
      </c>
      <c r="E16" s="35">
        <v>3129</v>
      </c>
      <c r="F16" s="35">
        <v>2801</v>
      </c>
      <c r="G16" s="35">
        <v>2912</v>
      </c>
      <c r="H16" s="35">
        <v>2349</v>
      </c>
      <c r="I16" s="35">
        <v>1864</v>
      </c>
      <c r="J16" s="35">
        <v>2402</v>
      </c>
      <c r="K16" s="35">
        <v>1708</v>
      </c>
      <c r="L16" s="35">
        <v>2157</v>
      </c>
      <c r="M16" s="35">
        <v>2028</v>
      </c>
      <c r="N16" s="35">
        <v>1357</v>
      </c>
      <c r="O16" s="35">
        <v>685</v>
      </c>
      <c r="P16" s="15">
        <f t="shared" si="2"/>
        <v>26848</v>
      </c>
      <c r="Q16" s="3"/>
    </row>
    <row r="17" spans="2:17" s="1" customFormat="1" ht="19.5" customHeight="1" x14ac:dyDescent="0.25">
      <c r="B17" s="16"/>
      <c r="C17" s="14" t="s">
        <v>50</v>
      </c>
      <c r="D17" s="35">
        <v>2183</v>
      </c>
      <c r="E17" s="35">
        <v>2359</v>
      </c>
      <c r="F17" s="35">
        <v>2038</v>
      </c>
      <c r="G17" s="35">
        <v>1427</v>
      </c>
      <c r="H17" s="35">
        <v>1465</v>
      </c>
      <c r="I17" s="35">
        <v>1295</v>
      </c>
      <c r="J17" s="35">
        <v>2185</v>
      </c>
      <c r="K17" s="35">
        <v>1582</v>
      </c>
      <c r="L17" s="35">
        <v>1781</v>
      </c>
      <c r="M17" s="35">
        <v>1844</v>
      </c>
      <c r="N17" s="35">
        <v>1895</v>
      </c>
      <c r="O17" s="35">
        <v>883</v>
      </c>
      <c r="P17" s="15">
        <f t="shared" si="2"/>
        <v>20937</v>
      </c>
      <c r="Q17" s="3"/>
    </row>
    <row r="18" spans="2:17" s="1" customFormat="1" ht="19.5" customHeight="1" x14ac:dyDescent="0.25">
      <c r="B18" s="13" t="s">
        <v>51</v>
      </c>
      <c r="C18" s="14"/>
      <c r="D18" s="21">
        <f>+D19+D20</f>
        <v>2302</v>
      </c>
      <c r="E18" s="21">
        <f t="shared" ref="E18:O18" si="4">+E19+E20</f>
        <v>2598</v>
      </c>
      <c r="F18" s="21">
        <f t="shared" si="4"/>
        <v>2786</v>
      </c>
      <c r="G18" s="21">
        <f t="shared" si="4"/>
        <v>2061</v>
      </c>
      <c r="H18" s="21">
        <f t="shared" si="4"/>
        <v>2319</v>
      </c>
      <c r="I18" s="21">
        <f t="shared" si="4"/>
        <v>1799</v>
      </c>
      <c r="J18" s="21">
        <f t="shared" si="4"/>
        <v>1895</v>
      </c>
      <c r="K18" s="21">
        <f t="shared" si="4"/>
        <v>1193</v>
      </c>
      <c r="L18" s="21">
        <f t="shared" si="4"/>
        <v>1727</v>
      </c>
      <c r="M18" s="21">
        <f t="shared" si="4"/>
        <v>1232</v>
      </c>
      <c r="N18" s="21">
        <f t="shared" si="4"/>
        <v>1045</v>
      </c>
      <c r="O18" s="21">
        <f t="shared" si="4"/>
        <v>541</v>
      </c>
      <c r="P18" s="21">
        <f t="shared" si="2"/>
        <v>21498</v>
      </c>
      <c r="Q18" s="3"/>
    </row>
    <row r="19" spans="2:17" s="1" customFormat="1" ht="19.5" customHeight="1" x14ac:dyDescent="0.25">
      <c r="B19" s="49"/>
      <c r="C19" s="50" t="s">
        <v>71</v>
      </c>
      <c r="D19" s="47">
        <v>349</v>
      </c>
      <c r="E19" s="47">
        <v>481</v>
      </c>
      <c r="F19" s="47">
        <v>752</v>
      </c>
      <c r="G19" s="47">
        <v>506</v>
      </c>
      <c r="H19" s="47">
        <v>565</v>
      </c>
      <c r="I19" s="47">
        <v>650</v>
      </c>
      <c r="J19" s="47">
        <v>682</v>
      </c>
      <c r="K19" s="47">
        <v>429</v>
      </c>
      <c r="L19" s="47">
        <v>578</v>
      </c>
      <c r="M19" s="47">
        <v>293</v>
      </c>
      <c r="N19" s="47">
        <v>292</v>
      </c>
      <c r="O19" s="47">
        <v>267</v>
      </c>
      <c r="P19" s="15">
        <f t="shared" si="2"/>
        <v>5844</v>
      </c>
      <c r="Q19" s="36"/>
    </row>
    <row r="20" spans="2:17" s="1" customFormat="1" ht="19.5" customHeight="1" x14ac:dyDescent="0.25">
      <c r="B20" s="10"/>
      <c r="C20" s="11" t="s">
        <v>72</v>
      </c>
      <c r="D20" s="45">
        <v>1953</v>
      </c>
      <c r="E20" s="45">
        <v>2117</v>
      </c>
      <c r="F20" s="45">
        <v>2034</v>
      </c>
      <c r="G20" s="45">
        <v>1555</v>
      </c>
      <c r="H20" s="45">
        <v>1754</v>
      </c>
      <c r="I20" s="45">
        <v>1149</v>
      </c>
      <c r="J20" s="45">
        <v>1213</v>
      </c>
      <c r="K20" s="45">
        <v>764</v>
      </c>
      <c r="L20" s="45">
        <v>1149</v>
      </c>
      <c r="M20" s="45">
        <v>939</v>
      </c>
      <c r="N20" s="45">
        <v>753</v>
      </c>
      <c r="O20" s="45">
        <v>274</v>
      </c>
      <c r="P20" s="34">
        <f t="shared" si="2"/>
        <v>15654</v>
      </c>
      <c r="Q20" s="36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pageSetUpPr fitToPage="1"/>
  </sheetPr>
  <dimension ref="B2:R30"/>
  <sheetViews>
    <sheetView topLeftCell="A3" workbookViewId="0">
      <selection activeCell="C34" sqref="C34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x14ac:dyDescent="0.25">
      <c r="P4" s="1" t="s">
        <v>39</v>
      </c>
    </row>
    <row r="5" spans="2:18" ht="21" x14ac:dyDescent="0.25">
      <c r="B5" s="6"/>
      <c r="C5" s="7" t="s">
        <v>39</v>
      </c>
      <c r="D5" s="62">
        <v>2015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40</v>
      </c>
      <c r="Q6" s="2"/>
    </row>
    <row r="7" spans="2:18" s="1" customFormat="1" ht="19.5" customHeight="1" x14ac:dyDescent="0.25">
      <c r="B7" s="9" t="s">
        <v>41</v>
      </c>
      <c r="C7" s="8"/>
      <c r="D7" s="20">
        <f>+D8+D11+D12</f>
        <v>1383</v>
      </c>
      <c r="E7" s="20">
        <f t="shared" ref="E7:O7" si="0">+E8+E11+E12</f>
        <v>2285</v>
      </c>
      <c r="F7" s="20">
        <f t="shared" si="0"/>
        <v>2633</v>
      </c>
      <c r="G7" s="20">
        <f t="shared" si="0"/>
        <v>1941</v>
      </c>
      <c r="H7" s="20">
        <f t="shared" si="0"/>
        <v>2777</v>
      </c>
      <c r="I7" s="20">
        <f t="shared" si="0"/>
        <v>2279</v>
      </c>
      <c r="J7" s="20">
        <f t="shared" si="0"/>
        <v>1781</v>
      </c>
      <c r="K7" s="20">
        <f t="shared" si="0"/>
        <v>2358</v>
      </c>
      <c r="L7" s="20">
        <f t="shared" si="0"/>
        <v>1948</v>
      </c>
      <c r="M7" s="20">
        <f t="shared" si="0"/>
        <v>2367</v>
      </c>
      <c r="N7" s="20">
        <f t="shared" si="0"/>
        <v>1540</v>
      </c>
      <c r="O7" s="20">
        <f t="shared" si="0"/>
        <v>1389</v>
      </c>
      <c r="P7" s="20">
        <f t="shared" ref="P7:P12" si="1">SUM(D7:O7)</f>
        <v>24681</v>
      </c>
      <c r="Q7" s="3"/>
    </row>
    <row r="8" spans="2:18" s="1" customFormat="1" ht="19.5" customHeight="1" x14ac:dyDescent="0.25">
      <c r="B8" s="13" t="s">
        <v>42</v>
      </c>
      <c r="C8" s="14"/>
      <c r="D8" s="21">
        <f>+D9+D10</f>
        <v>864</v>
      </c>
      <c r="E8" s="21">
        <f t="shared" ref="E8:O8" si="2">+E9+E10</f>
        <v>1632</v>
      </c>
      <c r="F8" s="21">
        <f t="shared" si="2"/>
        <v>1824</v>
      </c>
      <c r="G8" s="21">
        <f t="shared" si="2"/>
        <v>1104</v>
      </c>
      <c r="H8" s="21">
        <f t="shared" si="2"/>
        <v>1920</v>
      </c>
      <c r="I8" s="21">
        <f t="shared" si="2"/>
        <v>1440</v>
      </c>
      <c r="J8" s="21">
        <f t="shared" si="2"/>
        <v>1248</v>
      </c>
      <c r="K8" s="21">
        <f t="shared" si="2"/>
        <v>1536</v>
      </c>
      <c r="L8" s="21">
        <f t="shared" si="2"/>
        <v>1536</v>
      </c>
      <c r="M8" s="21">
        <f t="shared" si="2"/>
        <v>1872</v>
      </c>
      <c r="N8" s="21">
        <f t="shared" si="2"/>
        <v>1008</v>
      </c>
      <c r="O8" s="21">
        <f t="shared" si="2"/>
        <v>1104</v>
      </c>
      <c r="P8" s="21">
        <f t="shared" si="1"/>
        <v>17088</v>
      </c>
      <c r="Q8" s="3"/>
    </row>
    <row r="9" spans="2:18" s="1" customFormat="1" ht="19.5" customHeight="1" x14ac:dyDescent="0.25">
      <c r="B9" s="16"/>
      <c r="C9" s="14" t="s">
        <v>43</v>
      </c>
      <c r="D9" s="15">
        <f>+[1]ZZ!B155</f>
        <v>0</v>
      </c>
      <c r="E9" s="15">
        <f>+[1]ZZ!C155</f>
        <v>96</v>
      </c>
      <c r="F9" s="15">
        <f>+[1]ZZ!D155</f>
        <v>0</v>
      </c>
      <c r="G9" s="15">
        <f>+[1]ZZ!E155</f>
        <v>0</v>
      </c>
      <c r="H9" s="15">
        <f>+[1]ZZ!F155</f>
        <v>0</v>
      </c>
      <c r="I9" s="15">
        <f>+[1]ZZ!G155</f>
        <v>0</v>
      </c>
      <c r="J9" s="15">
        <f>+[1]ZZ!H155</f>
        <v>0</v>
      </c>
      <c r="K9" s="15">
        <f>+[1]ZZ!I155</f>
        <v>0</v>
      </c>
      <c r="L9" s="15">
        <f>+[1]ZZ!J155</f>
        <v>0</v>
      </c>
      <c r="M9" s="15">
        <f>+[1]ZZ!K155</f>
        <v>96</v>
      </c>
      <c r="N9" s="15">
        <f>+[1]ZZ!L155</f>
        <v>48</v>
      </c>
      <c r="O9" s="15">
        <f>+[1]ZZ!M155</f>
        <v>0</v>
      </c>
      <c r="P9" s="15">
        <f t="shared" si="1"/>
        <v>240</v>
      </c>
      <c r="Q9" s="3"/>
    </row>
    <row r="10" spans="2:18" s="1" customFormat="1" ht="19.5" customHeight="1" x14ac:dyDescent="0.25">
      <c r="B10" s="16"/>
      <c r="C10" s="14" t="s">
        <v>44</v>
      </c>
      <c r="D10" s="15">
        <f>+[1]ZZ!B156</f>
        <v>864</v>
      </c>
      <c r="E10" s="15">
        <f>+[1]ZZ!C156</f>
        <v>1536</v>
      </c>
      <c r="F10" s="15">
        <f>+[1]ZZ!D156</f>
        <v>1824</v>
      </c>
      <c r="G10" s="15">
        <f>+[1]ZZ!E156</f>
        <v>1104</v>
      </c>
      <c r="H10" s="15">
        <f>+[1]ZZ!F156</f>
        <v>1920</v>
      </c>
      <c r="I10" s="15">
        <f>+[1]ZZ!G156</f>
        <v>1440</v>
      </c>
      <c r="J10" s="15">
        <f>+[1]ZZ!H156</f>
        <v>1248</v>
      </c>
      <c r="K10" s="15">
        <f>+[1]ZZ!I156</f>
        <v>1536</v>
      </c>
      <c r="L10" s="15">
        <f>+[1]ZZ!J156</f>
        <v>1536</v>
      </c>
      <c r="M10" s="15">
        <f>+[1]ZZ!K156</f>
        <v>1776</v>
      </c>
      <c r="N10" s="15">
        <f>+[1]ZZ!L156</f>
        <v>960</v>
      </c>
      <c r="O10" s="15">
        <f>+[1]ZZ!M156</f>
        <v>1104</v>
      </c>
      <c r="P10" s="15">
        <f t="shared" si="1"/>
        <v>16848</v>
      </c>
      <c r="Q10" s="3"/>
    </row>
    <row r="11" spans="2:18" s="1" customFormat="1" ht="19.5" customHeight="1" x14ac:dyDescent="0.25">
      <c r="B11" s="13" t="s">
        <v>45</v>
      </c>
      <c r="C11" s="14"/>
      <c r="D11" s="21">
        <f>+[1]ZZ!B162</f>
        <v>240</v>
      </c>
      <c r="E11" s="21">
        <f>+[1]ZZ!C162</f>
        <v>240</v>
      </c>
      <c r="F11" s="21">
        <f>+[1]ZZ!D162</f>
        <v>363</v>
      </c>
      <c r="G11" s="21">
        <f>+[1]ZZ!E162</f>
        <v>384</v>
      </c>
      <c r="H11" s="21">
        <f>+[1]ZZ!F162</f>
        <v>407</v>
      </c>
      <c r="I11" s="21">
        <f>+[1]ZZ!G162</f>
        <v>341</v>
      </c>
      <c r="J11" s="21">
        <f>+[1]ZZ!H162</f>
        <v>248</v>
      </c>
      <c r="K11" s="21">
        <f>+[1]ZZ!I162</f>
        <v>301</v>
      </c>
      <c r="L11" s="21">
        <f>+[1]ZZ!J162</f>
        <v>238</v>
      </c>
      <c r="M11" s="21">
        <f>+[1]ZZ!K162</f>
        <v>245</v>
      </c>
      <c r="N11" s="21">
        <f>+[1]ZZ!L162</f>
        <v>326</v>
      </c>
      <c r="O11" s="21">
        <f>+[1]ZZ!M162</f>
        <v>185</v>
      </c>
      <c r="P11" s="21">
        <f t="shared" si="1"/>
        <v>3518</v>
      </c>
      <c r="Q11" s="3"/>
    </row>
    <row r="12" spans="2:18" s="1" customFormat="1" ht="19.5" customHeight="1" x14ac:dyDescent="0.25">
      <c r="B12" s="127" t="s">
        <v>51</v>
      </c>
      <c r="C12" s="33"/>
      <c r="D12" s="48">
        <f>+[1]ZZ!B165</f>
        <v>279</v>
      </c>
      <c r="E12" s="48">
        <f>+[1]ZZ!C165</f>
        <v>413</v>
      </c>
      <c r="F12" s="48">
        <f>+[1]ZZ!D165</f>
        <v>446</v>
      </c>
      <c r="G12" s="48">
        <f>+[1]ZZ!E165</f>
        <v>453</v>
      </c>
      <c r="H12" s="48">
        <f>+[1]ZZ!F165</f>
        <v>450</v>
      </c>
      <c r="I12" s="48">
        <f>+[1]ZZ!G165</f>
        <v>498</v>
      </c>
      <c r="J12" s="48">
        <f>+[1]ZZ!H165</f>
        <v>285</v>
      </c>
      <c r="K12" s="48">
        <f>+[1]ZZ!I165</f>
        <v>521</v>
      </c>
      <c r="L12" s="48">
        <f>+[1]ZZ!J165</f>
        <v>174</v>
      </c>
      <c r="M12" s="48">
        <f>+[1]ZZ!K165</f>
        <v>250</v>
      </c>
      <c r="N12" s="48">
        <f>+[1]ZZ!L165</f>
        <v>206</v>
      </c>
      <c r="O12" s="48">
        <f>+[1]ZZ!M165</f>
        <v>100</v>
      </c>
      <c r="P12" s="48">
        <f t="shared" si="1"/>
        <v>4075</v>
      </c>
      <c r="Q12" s="3"/>
    </row>
    <row r="16" spans="2:18" ht="23.25" x14ac:dyDescent="0.25">
      <c r="B16" s="107" t="s">
        <v>74</v>
      </c>
    </row>
    <row r="18" spans="2:17" x14ac:dyDescent="0.25">
      <c r="P18" s="1" t="s">
        <v>75</v>
      </c>
    </row>
    <row r="19" spans="2:17" ht="21" x14ac:dyDescent="0.25">
      <c r="B19" s="6"/>
      <c r="C19" s="7" t="s">
        <v>39</v>
      </c>
      <c r="D19" s="62">
        <v>2015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</row>
    <row r="20" spans="2:17" ht="18.75" customHeight="1" x14ac:dyDescent="0.25">
      <c r="B20" s="12"/>
      <c r="C20" s="11"/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  <c r="J20" s="52" t="s">
        <v>7</v>
      </c>
      <c r="K20" s="4" t="s">
        <v>8</v>
      </c>
      <c r="L20" s="4" t="s">
        <v>9</v>
      </c>
      <c r="M20" s="4" t="s">
        <v>10</v>
      </c>
      <c r="N20" s="4" t="s">
        <v>11</v>
      </c>
      <c r="O20" s="4" t="s">
        <v>12</v>
      </c>
      <c r="P20" s="5" t="s">
        <v>40</v>
      </c>
    </row>
    <row r="21" spans="2:17" ht="21.75" customHeight="1" x14ac:dyDescent="0.25">
      <c r="B21" s="128" t="s">
        <v>41</v>
      </c>
      <c r="C21" s="27"/>
      <c r="D21" s="129">
        <f>+[1]ZZ!B247</f>
        <v>497716.3475364031</v>
      </c>
      <c r="E21" s="129">
        <f>+[1]ZZ!C247</f>
        <v>691127.6133400884</v>
      </c>
      <c r="F21" s="129">
        <f>+[1]ZZ!D247</f>
        <v>761428.70113122952</v>
      </c>
      <c r="G21" s="129">
        <f>+[1]ZZ!E247</f>
        <v>690917.15459482127</v>
      </c>
      <c r="H21" s="129">
        <f>+[1]ZZ!F247</f>
        <v>1124650.3218386974</v>
      </c>
      <c r="I21" s="129">
        <f>+[1]ZZ!G247</f>
        <v>866577.34117164323</v>
      </c>
      <c r="J21" s="129">
        <f>+[1]ZZ!H247</f>
        <v>633007.53984655149</v>
      </c>
      <c r="K21" s="129">
        <f>+[1]ZZ!I247</f>
        <v>679609.84223046189</v>
      </c>
      <c r="L21" s="129">
        <f>+[1]ZZ!J247</f>
        <v>684826.68206155288</v>
      </c>
      <c r="M21" s="129">
        <f>+[1]ZZ!K247</f>
        <v>734870.51689643331</v>
      </c>
      <c r="N21" s="129">
        <f>+[1]ZZ!L247</f>
        <v>719279.446335783</v>
      </c>
      <c r="O21" s="129">
        <f>+[1]ZZ!M247</f>
        <v>712301.28888140945</v>
      </c>
      <c r="P21" s="129">
        <f>SUM(D21:O21)</f>
        <v>8796312.7958650757</v>
      </c>
    </row>
    <row r="25" spans="2:17" ht="23.25" x14ac:dyDescent="0.25">
      <c r="B25" s="107" t="s">
        <v>76</v>
      </c>
    </row>
    <row r="27" spans="2:17" x14ac:dyDescent="0.25">
      <c r="O27" s="1" t="s">
        <v>77</v>
      </c>
    </row>
    <row r="28" spans="2:17" ht="21" x14ac:dyDescent="0.25">
      <c r="B28" s="6"/>
      <c r="C28" s="7" t="s">
        <v>39</v>
      </c>
      <c r="D28" s="62">
        <v>2015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Q28"/>
    </row>
    <row r="29" spans="2:17" x14ac:dyDescent="0.25">
      <c r="B29" s="12"/>
      <c r="C29" s="11"/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  <c r="J29" s="52" t="s">
        <v>7</v>
      </c>
      <c r="K29" s="4" t="s">
        <v>8</v>
      </c>
      <c r="L29" s="4" t="s">
        <v>9</v>
      </c>
      <c r="M29" s="4" t="s">
        <v>10</v>
      </c>
      <c r="N29" s="4" t="s">
        <v>11</v>
      </c>
      <c r="O29" s="4" t="s">
        <v>12</v>
      </c>
      <c r="Q29"/>
    </row>
    <row r="30" spans="2:17" ht="15.75" customHeight="1" x14ac:dyDescent="0.25">
      <c r="B30" s="128" t="s">
        <v>41</v>
      </c>
      <c r="C30" s="27"/>
      <c r="D30" s="129">
        <f>+[1]ZZ!B253</f>
        <v>125778</v>
      </c>
      <c r="E30" s="129">
        <f>+[1]ZZ!C253</f>
        <v>124061</v>
      </c>
      <c r="F30" s="129">
        <f>+[1]ZZ!D253</f>
        <v>122985</v>
      </c>
      <c r="G30" s="129">
        <f>+[1]ZZ!E253</f>
        <v>122204</v>
      </c>
      <c r="H30" s="129">
        <f>+[1]ZZ!F253</f>
        <v>121079</v>
      </c>
      <c r="I30" s="129">
        <f>+[1]ZZ!G253</f>
        <v>120136</v>
      </c>
      <c r="J30" s="129">
        <f>+[1]ZZ!H253</f>
        <v>119191</v>
      </c>
      <c r="K30" s="129">
        <v>118488</v>
      </c>
      <c r="L30" s="129">
        <v>117858</v>
      </c>
      <c r="M30" s="129">
        <v>116988</v>
      </c>
      <c r="N30" s="129">
        <v>115618</v>
      </c>
      <c r="O30" s="129">
        <v>115064</v>
      </c>
      <c r="Q30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I. Licenciamento</vt:lpstr>
      <vt:lpstr>II. Licenciamento Motorização</vt:lpstr>
      <vt:lpstr>III. Licenciamento Combustível</vt:lpstr>
      <vt:lpstr>IV. Licenciamento Empresa</vt:lpstr>
      <vt:lpstr>V. Exportação Volume</vt:lpstr>
      <vt:lpstr>VI. Produção</vt:lpstr>
      <vt:lpstr>VII. Outras informações</vt:lpstr>
    </vt:vector>
  </TitlesOfParts>
  <Company>ANFAVEA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Eduardo Lopez</cp:lastModifiedBy>
  <cp:lastPrinted>2011-08-19T20:06:29Z</cp:lastPrinted>
  <dcterms:created xsi:type="dcterms:W3CDTF">2011-07-20T12:20:43Z</dcterms:created>
  <dcterms:modified xsi:type="dcterms:W3CDTF">2020-02-17T12:17:33Z</dcterms:modified>
</cp:coreProperties>
</file>