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:\Estat\DESEMP16\"/>
    </mc:Choice>
  </mc:AlternateContent>
  <bookViews>
    <workbookView xWindow="240" yWindow="135" windowWidth="21075" windowHeight="10005" activeTab="4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7" r:id="rId5"/>
    <sheet name="V. Exportação Volume" sheetId="8" r:id="rId6"/>
    <sheet name="VI. Produção" sheetId="9" r:id="rId7"/>
    <sheet name="VII. Outras informações" sheetId="10" r:id="rId8"/>
  </sheets>
  <calcPr calcId="152511"/>
</workbook>
</file>

<file path=xl/calcChain.xml><?xml version="1.0" encoding="utf-8"?>
<calcChain xmlns="http://schemas.openxmlformats.org/spreadsheetml/2006/main">
  <c r="F14" i="7" l="1"/>
  <c r="G14" i="7"/>
  <c r="H14" i="7"/>
  <c r="I14" i="7"/>
  <c r="J14" i="7"/>
  <c r="K14" i="7"/>
  <c r="L14" i="7"/>
  <c r="M14" i="7"/>
  <c r="N14" i="7"/>
  <c r="O14" i="7"/>
  <c r="P14" i="7"/>
  <c r="E14" i="7"/>
  <c r="E90" i="7" l="1"/>
  <c r="E91" i="7"/>
  <c r="F64" i="7" l="1"/>
  <c r="G64" i="7"/>
  <c r="H64" i="7"/>
  <c r="I64" i="7"/>
  <c r="J64" i="7"/>
  <c r="K64" i="7"/>
  <c r="L64" i="7"/>
  <c r="M64" i="7"/>
  <c r="N64" i="7"/>
  <c r="O64" i="7"/>
  <c r="P64" i="7"/>
  <c r="E64" i="7"/>
  <c r="Q64" i="7" s="1"/>
  <c r="F53" i="7"/>
  <c r="G53" i="7"/>
  <c r="H53" i="7"/>
  <c r="I53" i="7"/>
  <c r="J53" i="7"/>
  <c r="K53" i="7"/>
  <c r="L53" i="7"/>
  <c r="M53" i="7"/>
  <c r="N53" i="7"/>
  <c r="O53" i="7"/>
  <c r="P53" i="7"/>
  <c r="E53" i="7"/>
  <c r="F50" i="7"/>
  <c r="G50" i="7"/>
  <c r="H50" i="7"/>
  <c r="I50" i="7"/>
  <c r="J50" i="7"/>
  <c r="K50" i="7"/>
  <c r="L50" i="7"/>
  <c r="M50" i="7"/>
  <c r="N50" i="7"/>
  <c r="O50" i="7"/>
  <c r="P50" i="7"/>
  <c r="E50" i="7"/>
  <c r="Q150" i="7"/>
  <c r="Q149" i="7"/>
  <c r="Q148" i="7"/>
  <c r="Q147" i="7"/>
  <c r="Q146" i="7"/>
  <c r="Q145" i="7"/>
  <c r="Q144" i="7"/>
  <c r="Q143" i="7"/>
  <c r="Q135" i="7"/>
  <c r="Q13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09" i="7"/>
  <c r="Q108" i="7"/>
  <c r="Q107" i="7"/>
  <c r="Q106" i="7"/>
  <c r="Q105" i="7"/>
  <c r="Q104" i="7"/>
  <c r="Q103" i="7"/>
  <c r="Q102" i="7"/>
  <c r="Q101" i="7"/>
  <c r="Q100" i="7"/>
  <c r="Q97" i="7"/>
  <c r="Q96" i="7"/>
  <c r="Q95" i="7"/>
  <c r="Q94" i="7"/>
  <c r="Q93" i="7"/>
  <c r="Q92" i="7"/>
  <c r="Q89" i="7"/>
  <c r="Q88" i="7"/>
  <c r="Q87" i="7"/>
  <c r="Q86" i="7"/>
  <c r="Q85" i="7"/>
  <c r="Q84" i="7"/>
  <c r="Q83" i="7"/>
  <c r="Q80" i="7"/>
  <c r="Q79" i="7"/>
  <c r="Q78" i="7"/>
  <c r="Q77" i="7"/>
  <c r="Q76" i="7"/>
  <c r="Q75" i="7"/>
  <c r="Q74" i="7"/>
  <c r="Q70" i="7"/>
  <c r="Q69" i="7"/>
  <c r="Q68" i="7"/>
  <c r="Q67" i="7"/>
  <c r="Q66" i="7"/>
  <c r="Q65" i="7"/>
  <c r="Q63" i="7"/>
  <c r="Q62" i="7"/>
  <c r="Q61" i="7"/>
  <c r="Q60" i="7"/>
  <c r="Q59" i="7"/>
  <c r="Q58" i="7"/>
  <c r="Q57" i="7"/>
  <c r="Q56" i="7"/>
  <c r="Q55" i="7"/>
  <c r="Q54" i="7"/>
  <c r="Q52" i="7"/>
  <c r="Q51" i="7"/>
  <c r="Q49" i="7"/>
  <c r="Q48" i="7"/>
  <c r="Q45" i="7"/>
  <c r="Q44" i="7"/>
  <c r="Q43" i="7"/>
  <c r="Q42" i="7"/>
  <c r="Q40" i="7"/>
  <c r="Q39" i="7"/>
  <c r="Q38" i="7"/>
  <c r="Q36" i="7"/>
  <c r="Q35" i="7"/>
  <c r="Q34" i="7"/>
  <c r="Q32" i="7"/>
  <c r="Q31" i="7"/>
  <c r="Q30" i="7"/>
  <c r="Q28" i="7"/>
  <c r="Q27" i="7"/>
  <c r="Q26" i="7"/>
  <c r="Q24" i="7"/>
  <c r="Q23" i="7"/>
  <c r="Q22" i="7"/>
  <c r="Q21" i="7"/>
  <c r="Q20" i="7"/>
  <c r="Q19" i="7"/>
  <c r="Q18" i="7"/>
  <c r="Q16" i="7"/>
  <c r="Q15" i="7"/>
  <c r="Q13" i="7"/>
  <c r="Q12" i="7"/>
  <c r="Q10" i="7"/>
  <c r="F41" i="7"/>
  <c r="G41" i="7"/>
  <c r="H41" i="7"/>
  <c r="I41" i="7"/>
  <c r="J41" i="7"/>
  <c r="K41" i="7"/>
  <c r="L41" i="7"/>
  <c r="M41" i="7"/>
  <c r="N41" i="7"/>
  <c r="O41" i="7"/>
  <c r="P41" i="7"/>
  <c r="E41" i="7"/>
  <c r="Q41" i="7" s="1"/>
  <c r="F37" i="7"/>
  <c r="G37" i="7"/>
  <c r="H37" i="7"/>
  <c r="I37" i="7"/>
  <c r="J37" i="7"/>
  <c r="K37" i="7"/>
  <c r="L37" i="7"/>
  <c r="M37" i="7"/>
  <c r="N37" i="7"/>
  <c r="O37" i="7"/>
  <c r="P37" i="7"/>
  <c r="E37" i="7"/>
  <c r="Q37" i="7" s="1"/>
  <c r="F33" i="7"/>
  <c r="G33" i="7"/>
  <c r="H33" i="7"/>
  <c r="I33" i="7"/>
  <c r="J33" i="7"/>
  <c r="Q33" i="7" s="1"/>
  <c r="K33" i="7"/>
  <c r="L33" i="7"/>
  <c r="M33" i="7"/>
  <c r="N33" i="7"/>
  <c r="O33" i="7"/>
  <c r="P33" i="7"/>
  <c r="E33" i="7"/>
  <c r="F29" i="7"/>
  <c r="G29" i="7"/>
  <c r="H29" i="7"/>
  <c r="I29" i="7"/>
  <c r="J29" i="7"/>
  <c r="K29" i="7"/>
  <c r="L29" i="7"/>
  <c r="M29" i="7"/>
  <c r="N29" i="7"/>
  <c r="O29" i="7"/>
  <c r="P29" i="7"/>
  <c r="E29" i="7"/>
  <c r="Q29" i="7" s="1"/>
  <c r="F25" i="7"/>
  <c r="G25" i="7"/>
  <c r="H25" i="7"/>
  <c r="I25" i="7"/>
  <c r="J25" i="7"/>
  <c r="K25" i="7"/>
  <c r="L25" i="7"/>
  <c r="M25" i="7"/>
  <c r="N25" i="7"/>
  <c r="O25" i="7"/>
  <c r="P25" i="7"/>
  <c r="E25" i="7"/>
  <c r="Q25" i="7" s="1"/>
  <c r="F17" i="7"/>
  <c r="G17" i="7"/>
  <c r="H17" i="7"/>
  <c r="I17" i="7"/>
  <c r="J17" i="7"/>
  <c r="K17" i="7"/>
  <c r="L17" i="7"/>
  <c r="M17" i="7"/>
  <c r="N17" i="7"/>
  <c r="O17" i="7"/>
  <c r="P17" i="7"/>
  <c r="E17" i="7"/>
  <c r="Q17" i="7" s="1"/>
  <c r="F11" i="7"/>
  <c r="G11" i="7"/>
  <c r="H11" i="7"/>
  <c r="I11" i="7"/>
  <c r="J11" i="7"/>
  <c r="K11" i="7"/>
  <c r="L11" i="7"/>
  <c r="M11" i="7"/>
  <c r="N11" i="7"/>
  <c r="O11" i="7"/>
  <c r="P11" i="7"/>
  <c r="E11" i="7"/>
  <c r="Q11" i="7" s="1"/>
  <c r="Q14" i="7" l="1"/>
  <c r="Q53" i="7"/>
  <c r="Q50" i="7"/>
  <c r="G8" i="4" l="1"/>
  <c r="H8" i="4"/>
  <c r="K8" i="4"/>
  <c r="L8" i="4"/>
  <c r="O8" i="4"/>
  <c r="E8" i="4"/>
  <c r="I8" i="4"/>
  <c r="M8" i="4"/>
  <c r="F8" i="4"/>
  <c r="J8" i="4"/>
  <c r="N8" i="4"/>
  <c r="H11" i="4"/>
  <c r="L11" i="4"/>
  <c r="E11" i="4"/>
  <c r="I11" i="4"/>
  <c r="M11" i="4"/>
  <c r="F11" i="4"/>
  <c r="J11" i="4"/>
  <c r="N11" i="4"/>
  <c r="G11" i="4"/>
  <c r="K11" i="4"/>
  <c r="K7" i="4" s="1"/>
  <c r="O11" i="4"/>
  <c r="O7" i="4" l="1"/>
  <c r="G7" i="4"/>
  <c r="N7" i="4"/>
  <c r="J7" i="4"/>
  <c r="F7" i="4"/>
  <c r="M7" i="4"/>
  <c r="I7" i="4"/>
  <c r="E7" i="4"/>
  <c r="H7" i="4"/>
  <c r="L7" i="4"/>
  <c r="P140" i="7" l="1"/>
  <c r="O140" i="7"/>
  <c r="N140" i="7"/>
  <c r="M140" i="7"/>
  <c r="L140" i="7"/>
  <c r="K140" i="7"/>
  <c r="J140" i="7"/>
  <c r="I140" i="7"/>
  <c r="H140" i="7"/>
  <c r="G140" i="7"/>
  <c r="F140" i="7"/>
  <c r="P139" i="7"/>
  <c r="O139" i="7"/>
  <c r="N139" i="7"/>
  <c r="M139" i="7"/>
  <c r="L139" i="7"/>
  <c r="K139" i="7"/>
  <c r="J139" i="7"/>
  <c r="I139" i="7"/>
  <c r="H139" i="7"/>
  <c r="G139" i="7"/>
  <c r="F139" i="7"/>
  <c r="P138" i="7"/>
  <c r="O138" i="7"/>
  <c r="N138" i="7"/>
  <c r="M138" i="7"/>
  <c r="L138" i="7"/>
  <c r="K138" i="7"/>
  <c r="J138" i="7"/>
  <c r="I138" i="7"/>
  <c r="H138" i="7"/>
  <c r="G138" i="7"/>
  <c r="F138" i="7"/>
  <c r="P137" i="7"/>
  <c r="O137" i="7"/>
  <c r="N137" i="7"/>
  <c r="M137" i="7"/>
  <c r="L137" i="7"/>
  <c r="K137" i="7"/>
  <c r="J137" i="7"/>
  <c r="I137" i="7"/>
  <c r="H137" i="7"/>
  <c r="G137" i="7"/>
  <c r="F137" i="7"/>
  <c r="P136" i="7"/>
  <c r="O136" i="7"/>
  <c r="N136" i="7"/>
  <c r="M136" i="7"/>
  <c r="L136" i="7"/>
  <c r="K136" i="7"/>
  <c r="J136" i="7"/>
  <c r="I136" i="7"/>
  <c r="H136" i="7"/>
  <c r="G136" i="7"/>
  <c r="F136" i="7"/>
  <c r="P133" i="7"/>
  <c r="O133" i="7"/>
  <c r="N133" i="7"/>
  <c r="M133" i="7"/>
  <c r="L133" i="7"/>
  <c r="K133" i="7"/>
  <c r="J133" i="7"/>
  <c r="I133" i="7"/>
  <c r="H133" i="7"/>
  <c r="G133" i="7"/>
  <c r="F133" i="7"/>
  <c r="P132" i="7"/>
  <c r="O132" i="7"/>
  <c r="N132" i="7"/>
  <c r="M132" i="7"/>
  <c r="L132" i="7"/>
  <c r="K132" i="7"/>
  <c r="J132" i="7"/>
  <c r="I132" i="7"/>
  <c r="H132" i="7"/>
  <c r="G132" i="7"/>
  <c r="F132" i="7"/>
  <c r="P131" i="7"/>
  <c r="O131" i="7"/>
  <c r="N131" i="7"/>
  <c r="M131" i="7"/>
  <c r="L131" i="7"/>
  <c r="K131" i="7"/>
  <c r="J131" i="7"/>
  <c r="I131" i="7"/>
  <c r="H131" i="7"/>
  <c r="G131" i="7"/>
  <c r="F131" i="7"/>
  <c r="P130" i="7"/>
  <c r="O130" i="7"/>
  <c r="N130" i="7"/>
  <c r="M130" i="7"/>
  <c r="L130" i="7"/>
  <c r="K130" i="7"/>
  <c r="J130" i="7"/>
  <c r="I130" i="7"/>
  <c r="H130" i="7"/>
  <c r="G130" i="7"/>
  <c r="F130" i="7"/>
  <c r="P129" i="7"/>
  <c r="O129" i="7"/>
  <c r="N129" i="7"/>
  <c r="M129" i="7"/>
  <c r="L129" i="7"/>
  <c r="K129" i="7"/>
  <c r="J129" i="7"/>
  <c r="I129" i="7"/>
  <c r="H129" i="7"/>
  <c r="G129" i="7"/>
  <c r="F129" i="7"/>
  <c r="P128" i="7"/>
  <c r="O128" i="7"/>
  <c r="N128" i="7"/>
  <c r="M128" i="7"/>
  <c r="L128" i="7"/>
  <c r="K128" i="7"/>
  <c r="J128" i="7"/>
  <c r="I128" i="7"/>
  <c r="H128" i="7"/>
  <c r="G128" i="7"/>
  <c r="F128" i="7"/>
  <c r="P127" i="7"/>
  <c r="O127" i="7"/>
  <c r="N127" i="7"/>
  <c r="M127" i="7"/>
  <c r="L127" i="7"/>
  <c r="K127" i="7"/>
  <c r="J127" i="7"/>
  <c r="I127" i="7"/>
  <c r="H127" i="7"/>
  <c r="G127" i="7"/>
  <c r="F127" i="7"/>
  <c r="P126" i="7"/>
  <c r="O126" i="7"/>
  <c r="N126" i="7"/>
  <c r="M126" i="7"/>
  <c r="L126" i="7"/>
  <c r="K126" i="7"/>
  <c r="J126" i="7"/>
  <c r="I126" i="7"/>
  <c r="H126" i="7"/>
  <c r="G126" i="7"/>
  <c r="F126" i="7"/>
  <c r="E140" i="7"/>
  <c r="E139" i="7"/>
  <c r="E138" i="7"/>
  <c r="E137" i="7"/>
  <c r="E136" i="7"/>
  <c r="E133" i="7"/>
  <c r="E132" i="7"/>
  <c r="E131" i="7"/>
  <c r="E130" i="7"/>
  <c r="E129" i="7"/>
  <c r="E128" i="7"/>
  <c r="E127" i="7"/>
  <c r="E126" i="7"/>
  <c r="Q129" i="7" l="1"/>
  <c r="Q127" i="7"/>
  <c r="Q139" i="7"/>
  <c r="Q138" i="7"/>
  <c r="Q131" i="7"/>
  <c r="Q137" i="7"/>
  <c r="Q128" i="7"/>
  <c r="Q133" i="7"/>
  <c r="I125" i="7"/>
  <c r="I124" i="7" s="1"/>
  <c r="M125" i="7"/>
  <c r="M124" i="7" s="1"/>
  <c r="Q130" i="7"/>
  <c r="Q136" i="7"/>
  <c r="Q132" i="7"/>
  <c r="Q126" i="7"/>
  <c r="J125" i="7"/>
  <c r="J124" i="7" s="1"/>
  <c r="N125" i="7"/>
  <c r="N124" i="7" s="1"/>
  <c r="G125" i="7"/>
  <c r="G124" i="7" s="1"/>
  <c r="K125" i="7"/>
  <c r="K124" i="7" s="1"/>
  <c r="O125" i="7"/>
  <c r="O124" i="7" s="1"/>
  <c r="E125" i="7"/>
  <c r="F125" i="7"/>
  <c r="F124" i="7" s="1"/>
  <c r="Q140" i="7"/>
  <c r="H125" i="7"/>
  <c r="H124" i="7" s="1"/>
  <c r="L125" i="7"/>
  <c r="L124" i="7" s="1"/>
  <c r="P125" i="7"/>
  <c r="P124" i="7" s="1"/>
  <c r="E9" i="7"/>
  <c r="F9" i="7"/>
  <c r="F8" i="7" s="1"/>
  <c r="G9" i="7"/>
  <c r="G8" i="7" s="1"/>
  <c r="H9" i="7"/>
  <c r="H8" i="7" s="1"/>
  <c r="I9" i="7"/>
  <c r="I8" i="7" s="1"/>
  <c r="J9" i="7"/>
  <c r="J8" i="7" s="1"/>
  <c r="K9" i="7"/>
  <c r="K8" i="7" s="1"/>
  <c r="L9" i="7"/>
  <c r="L8" i="7" s="1"/>
  <c r="M9" i="7"/>
  <c r="M8" i="7" s="1"/>
  <c r="N9" i="7"/>
  <c r="N8" i="7" s="1"/>
  <c r="O9" i="7"/>
  <c r="O8" i="7" s="1"/>
  <c r="P9" i="7"/>
  <c r="P8" i="7" s="1"/>
  <c r="O23" i="6"/>
  <c r="N23" i="6"/>
  <c r="M23" i="6"/>
  <c r="L23" i="6"/>
  <c r="K23" i="6"/>
  <c r="J23" i="6"/>
  <c r="I23" i="6"/>
  <c r="H23" i="6"/>
  <c r="G23" i="6"/>
  <c r="F23" i="6"/>
  <c r="E23" i="6"/>
  <c r="O22" i="6"/>
  <c r="N22" i="6"/>
  <c r="M22" i="6"/>
  <c r="L22" i="6"/>
  <c r="K22" i="6"/>
  <c r="J22" i="6"/>
  <c r="I22" i="6"/>
  <c r="H22" i="6"/>
  <c r="G22" i="6"/>
  <c r="F22" i="6"/>
  <c r="E22" i="6"/>
  <c r="O21" i="6"/>
  <c r="N21" i="6"/>
  <c r="M21" i="6"/>
  <c r="L21" i="6"/>
  <c r="K21" i="6"/>
  <c r="J21" i="6"/>
  <c r="I21" i="6"/>
  <c r="H21" i="6"/>
  <c r="G21" i="6"/>
  <c r="F21" i="6"/>
  <c r="E21" i="6"/>
  <c r="O20" i="6"/>
  <c r="N20" i="6"/>
  <c r="M20" i="6"/>
  <c r="L20" i="6"/>
  <c r="K20" i="6"/>
  <c r="J20" i="6"/>
  <c r="I20" i="6"/>
  <c r="H20" i="6"/>
  <c r="G20" i="6"/>
  <c r="F20" i="6"/>
  <c r="E20" i="6"/>
  <c r="D23" i="6"/>
  <c r="D22" i="6"/>
  <c r="D21" i="6"/>
  <c r="D20" i="6"/>
  <c r="E8" i="7" l="1"/>
  <c r="Q8" i="7" s="1"/>
  <c r="Q9" i="7"/>
  <c r="Q125" i="7"/>
  <c r="E124" i="7"/>
  <c r="Q124" i="7" s="1"/>
  <c r="G73" i="7"/>
  <c r="G72" i="7" s="1"/>
  <c r="K73" i="7"/>
  <c r="K72" i="7" s="1"/>
  <c r="O73" i="7"/>
  <c r="O72" i="7" s="1"/>
  <c r="H82" i="7"/>
  <c r="H81" i="7" s="1"/>
  <c r="L82" i="7"/>
  <c r="L81" i="7" s="1"/>
  <c r="P82" i="7"/>
  <c r="P81" i="7" s="1"/>
  <c r="F91" i="7"/>
  <c r="H91" i="7"/>
  <c r="H90" i="7" s="1"/>
  <c r="J91" i="7"/>
  <c r="J90" i="7" s="1"/>
  <c r="L91" i="7"/>
  <c r="L90" i="7" s="1"/>
  <c r="N91" i="7"/>
  <c r="N90" i="7" s="1"/>
  <c r="P91" i="7"/>
  <c r="P90" i="7" s="1"/>
  <c r="G99" i="7"/>
  <c r="G98" i="7" s="1"/>
  <c r="I99" i="7"/>
  <c r="I98" i="7" s="1"/>
  <c r="K99" i="7"/>
  <c r="K98" i="7" s="1"/>
  <c r="M99" i="7"/>
  <c r="M98" i="7" s="1"/>
  <c r="O99" i="7"/>
  <c r="O98" i="7" s="1"/>
  <c r="I142" i="7"/>
  <c r="I141" i="7" s="1"/>
  <c r="M142" i="7"/>
  <c r="M141" i="7" s="1"/>
  <c r="P142" i="7"/>
  <c r="P141" i="7" s="1"/>
  <c r="L142" i="7"/>
  <c r="L141" i="7" s="1"/>
  <c r="H142" i="7"/>
  <c r="H73" i="7"/>
  <c r="H72" i="7" s="1"/>
  <c r="L73" i="7"/>
  <c r="L72" i="7" s="1"/>
  <c r="P73" i="7"/>
  <c r="P72" i="7" s="1"/>
  <c r="I82" i="7"/>
  <c r="I81" i="7" s="1"/>
  <c r="M82" i="7"/>
  <c r="M81" i="7" s="1"/>
  <c r="G91" i="7"/>
  <c r="G90" i="7" s="1"/>
  <c r="K91" i="7"/>
  <c r="K90" i="7" s="1"/>
  <c r="O91" i="7"/>
  <c r="O90" i="7" s="1"/>
  <c r="O142" i="7"/>
  <c r="O141" i="7" s="1"/>
  <c r="K142" i="7"/>
  <c r="K141" i="7" s="1"/>
  <c r="G142" i="7"/>
  <c r="G141" i="7" s="1"/>
  <c r="E73" i="7"/>
  <c r="E72" i="7" s="1"/>
  <c r="I73" i="7"/>
  <c r="I72" i="7" s="1"/>
  <c r="M73" i="7"/>
  <c r="M72" i="7" s="1"/>
  <c r="N142" i="7"/>
  <c r="N141" i="7" s="1"/>
  <c r="J142" i="7"/>
  <c r="J141" i="7" s="1"/>
  <c r="F142" i="7"/>
  <c r="F141" i="7" s="1"/>
  <c r="E82" i="7"/>
  <c r="F73" i="7"/>
  <c r="J73" i="7"/>
  <c r="J72" i="7" s="1"/>
  <c r="N73" i="7"/>
  <c r="N72" i="7" s="1"/>
  <c r="G82" i="7"/>
  <c r="G81" i="7" s="1"/>
  <c r="K82" i="7"/>
  <c r="K81" i="7" s="1"/>
  <c r="O82" i="7"/>
  <c r="O81" i="7" s="1"/>
  <c r="F82" i="7"/>
  <c r="F81" i="7" s="1"/>
  <c r="J82" i="7"/>
  <c r="J81" i="7" s="1"/>
  <c r="N82" i="7"/>
  <c r="N81" i="7" s="1"/>
  <c r="I91" i="7"/>
  <c r="I90" i="7" s="1"/>
  <c r="M91" i="7"/>
  <c r="M90" i="7" s="1"/>
  <c r="F99" i="7"/>
  <c r="F98" i="7" s="1"/>
  <c r="J99" i="7"/>
  <c r="J98" i="7" s="1"/>
  <c r="N99" i="7"/>
  <c r="N98" i="7" s="1"/>
  <c r="H99" i="7"/>
  <c r="H98" i="7" s="1"/>
  <c r="L99" i="7"/>
  <c r="L98" i="7" s="1"/>
  <c r="P99" i="7"/>
  <c r="P98" i="7" s="1"/>
  <c r="E81" i="7" l="1"/>
  <c r="Q81" i="7" s="1"/>
  <c r="Q82" i="7"/>
  <c r="F90" i="7"/>
  <c r="Q90" i="7" s="1"/>
  <c r="Q91" i="7"/>
  <c r="H141" i="7"/>
  <c r="Q142" i="7"/>
  <c r="F72" i="7"/>
  <c r="Q72" i="7" s="1"/>
  <c r="Q73" i="7"/>
  <c r="E142" i="7"/>
  <c r="E141" i="7" s="1"/>
  <c r="Q141" i="7" s="1"/>
  <c r="E99" i="7"/>
  <c r="E98" i="7" l="1"/>
  <c r="Q98" i="7" s="1"/>
  <c r="Q99" i="7"/>
  <c r="O8" i="10"/>
  <c r="M8" i="10"/>
  <c r="I8" i="10"/>
  <c r="O27" i="4"/>
  <c r="M27" i="4"/>
  <c r="I27" i="4"/>
  <c r="O30" i="4"/>
  <c r="M30" i="4"/>
  <c r="I30" i="4"/>
  <c r="N30" i="4"/>
  <c r="L30" i="4"/>
  <c r="J30" i="4"/>
  <c r="H30" i="4"/>
  <c r="N27" i="4"/>
  <c r="N26" i="4" s="1"/>
  <c r="L27" i="4"/>
  <c r="J27" i="4"/>
  <c r="H27" i="4"/>
  <c r="N17" i="8"/>
  <c r="L17" i="8"/>
  <c r="J17" i="8"/>
  <c r="H17" i="8"/>
  <c r="O11" i="8"/>
  <c r="M11" i="8"/>
  <c r="I11" i="8"/>
  <c r="O8" i="8"/>
  <c r="M8" i="8"/>
  <c r="I8" i="8"/>
  <c r="N18" i="9"/>
  <c r="L18" i="9"/>
  <c r="J18" i="9"/>
  <c r="H18" i="9"/>
  <c r="O12" i="9"/>
  <c r="M12" i="9"/>
  <c r="I12" i="9"/>
  <c r="O9" i="9"/>
  <c r="M9" i="9"/>
  <c r="I9" i="9"/>
  <c r="O17" i="8"/>
  <c r="M17" i="8"/>
  <c r="I17" i="8"/>
  <c r="N11" i="8"/>
  <c r="L11" i="8"/>
  <c r="J11" i="8"/>
  <c r="H11" i="8"/>
  <c r="N8" i="8"/>
  <c r="L8" i="8"/>
  <c r="J8" i="8"/>
  <c r="H8" i="8"/>
  <c r="O18" i="9"/>
  <c r="M18" i="9"/>
  <c r="I18" i="9"/>
  <c r="N12" i="9"/>
  <c r="L12" i="9"/>
  <c r="J12" i="9"/>
  <c r="H12" i="9"/>
  <c r="N9" i="9"/>
  <c r="N8" i="9" s="1"/>
  <c r="L9" i="9"/>
  <c r="J9" i="9"/>
  <c r="J8" i="9" s="1"/>
  <c r="H9" i="9"/>
  <c r="N8" i="10"/>
  <c r="L8" i="10"/>
  <c r="J8" i="10"/>
  <c r="H8" i="10"/>
  <c r="J26" i="4" l="1"/>
  <c r="N19" i="5"/>
  <c r="N21" i="5"/>
  <c r="N20" i="5"/>
  <c r="K19" i="5"/>
  <c r="K20" i="5"/>
  <c r="K21" i="5"/>
  <c r="H20" i="5"/>
  <c r="H19" i="5"/>
  <c r="H21" i="5"/>
  <c r="E20" i="5"/>
  <c r="E19" i="5"/>
  <c r="E21" i="5"/>
  <c r="M19" i="5"/>
  <c r="M21" i="5"/>
  <c r="M20" i="5"/>
  <c r="J19" i="5"/>
  <c r="J21" i="5"/>
  <c r="J20" i="5"/>
  <c r="G20" i="5"/>
  <c r="G19" i="5"/>
  <c r="G21" i="5"/>
  <c r="O20" i="5"/>
  <c r="O19" i="5"/>
  <c r="O21" i="5"/>
  <c r="L21" i="5"/>
  <c r="L20" i="5"/>
  <c r="L19" i="5"/>
  <c r="I19" i="5"/>
  <c r="I21" i="5"/>
  <c r="I20" i="5"/>
  <c r="F19" i="5"/>
  <c r="F20" i="5"/>
  <c r="F21" i="5"/>
  <c r="H7" i="8"/>
  <c r="I7" i="8"/>
  <c r="M8" i="9"/>
  <c r="I8" i="9"/>
  <c r="J7" i="8"/>
  <c r="N7" i="8"/>
  <c r="M7" i="8"/>
  <c r="O8" i="9"/>
  <c r="O26" i="4"/>
  <c r="O7" i="8"/>
  <c r="I26" i="4"/>
  <c r="M26" i="4"/>
  <c r="H8" i="9"/>
  <c r="L8" i="9"/>
  <c r="L7" i="8"/>
  <c r="H26" i="4"/>
  <c r="L26" i="4"/>
  <c r="H46" i="4" l="1"/>
  <c r="J46" i="4"/>
  <c r="L46" i="4"/>
  <c r="N46" i="4"/>
  <c r="D20" i="5" l="1"/>
  <c r="D19" i="5"/>
  <c r="D21" i="5"/>
  <c r="O49" i="4"/>
  <c r="M49" i="4"/>
  <c r="I49" i="4"/>
  <c r="O46" i="4"/>
  <c r="M46" i="4"/>
  <c r="I46" i="4"/>
  <c r="H45" i="4" l="1"/>
  <c r="H63" i="4" s="1"/>
  <c r="H49" i="4"/>
  <c r="N45" i="4"/>
  <c r="N63" i="4" s="1"/>
  <c r="N49" i="4"/>
  <c r="J45" i="4"/>
  <c r="J63" i="4" s="1"/>
  <c r="J49" i="4"/>
  <c r="L45" i="4"/>
  <c r="L63" i="4" s="1"/>
  <c r="L49" i="4"/>
  <c r="M45" i="4"/>
  <c r="M63" i="4" s="1"/>
  <c r="I45" i="4"/>
  <c r="I63" i="4" s="1"/>
  <c r="O45" i="4"/>
  <c r="O63" i="4" s="1"/>
  <c r="P9" i="5" l="1"/>
  <c r="P10" i="5"/>
  <c r="P8" i="5"/>
  <c r="P7" i="5" l="1"/>
  <c r="P20" i="5" s="1"/>
  <c r="P19" i="5" l="1"/>
  <c r="P21" i="5"/>
  <c r="F9" i="9"/>
  <c r="F12" i="9"/>
  <c r="F30" i="4"/>
  <c r="F8" i="8"/>
  <c r="F11" i="8"/>
  <c r="F18" i="9"/>
  <c r="F17" i="8"/>
  <c r="F49" i="4" l="1"/>
  <c r="F8" i="10"/>
  <c r="F27" i="4"/>
  <c r="F7" i="8"/>
  <c r="F8" i="9"/>
  <c r="F46" i="4" l="1"/>
  <c r="F26" i="4"/>
  <c r="F45" i="4" l="1"/>
  <c r="F63" i="4" s="1"/>
  <c r="G30" i="4"/>
  <c r="G27" i="4"/>
  <c r="G49" i="4" l="1"/>
  <c r="G46" i="4"/>
  <c r="G26" i="4"/>
  <c r="G45" i="4" l="1"/>
  <c r="G63" i="4" s="1"/>
  <c r="K9" i="9"/>
  <c r="K12" i="9"/>
  <c r="K8" i="8"/>
  <c r="K11" i="8"/>
  <c r="K27" i="4"/>
  <c r="K30" i="4"/>
  <c r="K18" i="9"/>
  <c r="K17" i="8"/>
  <c r="K8" i="10"/>
  <c r="K49" i="4" l="1"/>
  <c r="K46" i="4"/>
  <c r="K26" i="4"/>
  <c r="K7" i="8"/>
  <c r="K8" i="9"/>
  <c r="K45" i="4" l="1"/>
  <c r="K63" i="4" s="1"/>
  <c r="D11" i="4"/>
  <c r="D27" i="4"/>
  <c r="D30" i="4"/>
  <c r="D49" i="4" l="1"/>
  <c r="D26" i="4"/>
  <c r="D8" i="4"/>
  <c r="D46" i="4" s="1"/>
  <c r="D7" i="4" l="1"/>
  <c r="D45" i="4" s="1"/>
  <c r="D63" i="4" s="1"/>
  <c r="P10" i="4" l="1"/>
  <c r="P13" i="4"/>
  <c r="P15" i="4"/>
  <c r="P17" i="4"/>
  <c r="P29" i="4"/>
  <c r="P32" i="4"/>
  <c r="P34" i="4"/>
  <c r="P36" i="4"/>
  <c r="P14" i="4"/>
  <c r="P16" i="4"/>
  <c r="P33" i="4"/>
  <c r="P35" i="4"/>
  <c r="E11" i="8" l="1"/>
  <c r="E8" i="10"/>
  <c r="E17" i="8"/>
  <c r="E8" i="8"/>
  <c r="E30" i="4"/>
  <c r="P30" i="4" s="1"/>
  <c r="P31" i="4"/>
  <c r="E27" i="4"/>
  <c r="P28" i="4"/>
  <c r="P12" i="4"/>
  <c r="P9" i="4"/>
  <c r="E12" i="9"/>
  <c r="E9" i="9"/>
  <c r="E18" i="9"/>
  <c r="E46" i="4" l="1"/>
  <c r="P11" i="4"/>
  <c r="E49" i="4"/>
  <c r="E8" i="9"/>
  <c r="E7" i="8"/>
  <c r="P8" i="4"/>
  <c r="E26" i="4"/>
  <c r="P26" i="4" s="1"/>
  <c r="P27" i="4"/>
  <c r="P7" i="4" l="1"/>
  <c r="E45" i="4"/>
  <c r="E63" i="4" s="1"/>
  <c r="D11" i="8" l="1"/>
  <c r="D8" i="8"/>
  <c r="D12" i="9"/>
  <c r="D9" i="9"/>
  <c r="D8" i="10"/>
  <c r="D17" i="8"/>
  <c r="D18" i="9"/>
  <c r="D8" i="9" l="1"/>
  <c r="D7" i="8"/>
  <c r="H111" i="7" l="1"/>
  <c r="H110" i="7" s="1"/>
  <c r="H71" i="7" s="1"/>
  <c r="G111" i="7"/>
  <c r="G110" i="7" s="1"/>
  <c r="G71" i="7" s="1"/>
  <c r="O111" i="7" l="1"/>
  <c r="O110" i="7" s="1"/>
  <c r="O71" i="7" s="1"/>
  <c r="L111" i="7"/>
  <c r="L110" i="7" s="1"/>
  <c r="L71" i="7" s="1"/>
  <c r="P111" i="7"/>
  <c r="P110" i="7" s="1"/>
  <c r="P71" i="7" s="1"/>
  <c r="K111" i="7"/>
  <c r="K110" i="7" s="1"/>
  <c r="K71" i="7" s="1"/>
  <c r="I111" i="7"/>
  <c r="I110" i="7" s="1"/>
  <c r="I71" i="7" s="1"/>
  <c r="M111" i="7"/>
  <c r="M110" i="7" s="1"/>
  <c r="M71" i="7" s="1"/>
  <c r="F111" i="7"/>
  <c r="F110" i="7" s="1"/>
  <c r="F71" i="7" s="1"/>
  <c r="J111" i="7"/>
  <c r="J110" i="7" s="1"/>
  <c r="J71" i="7" s="1"/>
  <c r="N111" i="7"/>
  <c r="N110" i="7" s="1"/>
  <c r="N71" i="7" s="1"/>
  <c r="E111" i="7" l="1"/>
  <c r="Q111" i="7" s="1"/>
  <c r="E110" i="7" l="1"/>
  <c r="Q110" i="7" s="1"/>
  <c r="P19" i="8"/>
  <c r="P16" i="8"/>
  <c r="P15" i="8"/>
  <c r="P14" i="8"/>
  <c r="P13" i="8"/>
  <c r="P10" i="8"/>
  <c r="P20" i="9"/>
  <c r="P17" i="9"/>
  <c r="P16" i="9"/>
  <c r="P15" i="9"/>
  <c r="P14" i="9"/>
  <c r="P11" i="9"/>
  <c r="G9" i="9" l="1"/>
  <c r="P10" i="9"/>
  <c r="G11" i="8"/>
  <c r="P11" i="8" s="1"/>
  <c r="P12" i="8"/>
  <c r="P10" i="10"/>
  <c r="P19" i="9"/>
  <c r="G18" i="9"/>
  <c r="P18" i="9" s="1"/>
  <c r="G17" i="8"/>
  <c r="P17" i="8" s="1"/>
  <c r="P18" i="8"/>
  <c r="P13" i="9"/>
  <c r="G12" i="9"/>
  <c r="P12" i="9" s="1"/>
  <c r="G8" i="8"/>
  <c r="P9" i="8"/>
  <c r="E71" i="7"/>
  <c r="Q71" i="7" s="1"/>
  <c r="G7" i="8" l="1"/>
  <c r="P7" i="8" s="1"/>
  <c r="P8" i="8"/>
  <c r="G8" i="10"/>
  <c r="P9" i="10"/>
  <c r="P9" i="9"/>
  <c r="G8" i="9"/>
  <c r="P8" i="9" s="1"/>
  <c r="P8" i="10" l="1"/>
  <c r="G7" i="10"/>
  <c r="P47" i="7" l="1"/>
  <c r="P46" i="7" s="1"/>
  <c r="P7" i="7" s="1"/>
  <c r="L47" i="7"/>
  <c r="L46" i="7" s="1"/>
  <c r="L7" i="7" s="1"/>
  <c r="H47" i="7"/>
  <c r="H46" i="7" s="1"/>
  <c r="H7" i="7" s="1"/>
  <c r="E7" i="10"/>
  <c r="O47" i="7"/>
  <c r="O46" i="7" s="1"/>
  <c r="K47" i="7"/>
  <c r="K46" i="7" s="1"/>
  <c r="G47" i="7"/>
  <c r="G46" i="7" s="1"/>
  <c r="N47" i="7"/>
  <c r="N46" i="7" s="1"/>
  <c r="J47" i="7"/>
  <c r="J46" i="7" s="1"/>
  <c r="J7" i="7" s="1"/>
  <c r="F47" i="7"/>
  <c r="F46" i="7" s="1"/>
  <c r="E47" i="7"/>
  <c r="M47" i="7"/>
  <c r="M46" i="7" s="1"/>
  <c r="I47" i="7"/>
  <c r="I46" i="7" s="1"/>
  <c r="Q47" i="7" l="1"/>
  <c r="K7" i="7"/>
  <c r="O7" i="7"/>
  <c r="F7" i="7"/>
  <c r="G7" i="7"/>
  <c r="N7" i="7"/>
  <c r="I7" i="7"/>
  <c r="E46" i="7"/>
  <c r="Q46" i="7" s="1"/>
  <c r="M7" i="7"/>
  <c r="E7" i="7" l="1"/>
  <c r="Q7" i="7" s="1"/>
  <c r="P10" i="6"/>
  <c r="P9" i="6"/>
  <c r="P8" i="6"/>
  <c r="P7" i="6"/>
  <c r="P23" i="6" l="1"/>
  <c r="P22" i="6"/>
  <c r="P21" i="6"/>
  <c r="P20" i="6"/>
  <c r="M7" i="10" l="1"/>
  <c r="D7" i="10"/>
  <c r="J7" i="10" l="1"/>
  <c r="P48" i="4" l="1"/>
  <c r="P54" i="4"/>
  <c r="P51" i="4"/>
  <c r="P52" i="4"/>
  <c r="P53" i="4"/>
  <c r="P55" i="4"/>
  <c r="N7" i="10" l="1"/>
  <c r="P47" i="4"/>
  <c r="O7" i="10"/>
  <c r="P49" i="4"/>
  <c r="P50" i="4"/>
  <c r="P45" i="4" l="1"/>
  <c r="P63" i="4" s="1"/>
  <c r="P46" i="4"/>
  <c r="H7" i="10" l="1"/>
  <c r="I7" i="10" l="1"/>
  <c r="K7" i="10" l="1"/>
  <c r="L7" i="10" l="1"/>
  <c r="P12" i="10"/>
  <c r="F7" i="10" l="1"/>
  <c r="P7" i="10" s="1"/>
  <c r="P11" i="10"/>
  <c r="P21" i="10" l="1"/>
</calcChain>
</file>

<file path=xl/sharedStrings.xml><?xml version="1.0" encoding="utf-8"?>
<sst xmlns="http://schemas.openxmlformats.org/spreadsheetml/2006/main" count="462" uniqueCount="130">
  <si>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</si>
  <si>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</si>
  <si>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</si>
  <si>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</si>
  <si>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</si>
  <si>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</si>
  <si>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</si>
  <si>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</si>
  <si>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</si>
  <si>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</si>
  <si>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</si>
  <si>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</si>
  <si>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</si>
  <si>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</si>
  <si>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</si>
  <si>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</si>
  <si>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</si>
  <si>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</si>
  <si>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</si>
  <si>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</si>
  <si>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</si>
  <si>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</si>
  <si>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</si>
  <si>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</si>
  <si>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</si>
  <si>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</si>
  <si>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</si>
  <si>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</si>
  <si>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</si>
  <si>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</si>
  <si>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MERCEDES-BENZ</t>
  </si>
  <si>
    <t>AGRALE</t>
  </si>
  <si>
    <t xml:space="preserve">FORD </t>
  </si>
  <si>
    <t>IVECO</t>
  </si>
  <si>
    <t>INTERNATIONAL</t>
  </si>
  <si>
    <t>SCANIA</t>
  </si>
  <si>
    <t>VOLVO</t>
  </si>
  <si>
    <t>DAF</t>
  </si>
  <si>
    <t>MAN (VOLKSWAGEN CAMINHÕES)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</si>
  <si>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</si>
  <si>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</si>
  <si>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</si>
  <si>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</si>
  <si>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</si>
  <si>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</si>
  <si>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</si>
  <si>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</si>
  <si>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</si>
  <si>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</si>
  <si>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</si>
  <si>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</si>
  <si>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</si>
  <si>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</si>
  <si>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</si>
  <si>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</si>
  <si>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</si>
  <si>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</si>
  <si>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</si>
  <si>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</si>
  <si>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</si>
  <si>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</si>
  <si>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</si>
  <si>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</si>
  <si>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</si>
  <si>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</si>
  <si>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</si>
  <si>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</si>
  <si>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</si>
  <si>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</si>
  <si>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</si>
  <si>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</si>
  <si>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</si>
  <si>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</si>
  <si>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</si>
  <si>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</si>
  <si>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</si>
  <si>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</si>
  <si>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</si>
  <si>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</si>
  <si>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</si>
  <si>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 xml:space="preserve">     BMW</t>
  </si>
  <si>
    <t>FCA</t>
  </si>
  <si>
    <t>Audi</t>
  </si>
  <si>
    <t xml:space="preserve">     Mini</t>
  </si>
  <si>
    <t>Caoa - Hyundai</t>
  </si>
  <si>
    <t xml:space="preserve">     Hyundai   </t>
  </si>
  <si>
    <t xml:space="preserve">     Subaru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</si>
  <si>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</si>
  <si>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</si>
  <si>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</si>
  <si>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</si>
  <si>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</si>
  <si>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</si>
  <si>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</si>
  <si>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</si>
  <si>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</si>
  <si>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</si>
  <si>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</si>
  <si>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</si>
  <si>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</si>
  <si>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</si>
  <si>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Mahindra</t>
  </si>
  <si>
    <t>Mercedes-Benz</t>
  </si>
  <si>
    <t xml:space="preserve">      Mercedes-Benz</t>
  </si>
  <si>
    <t xml:space="preserve">      Smart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</si>
  <si>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</si>
  <si>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</si>
  <si>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</si>
  <si>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</si>
  <si>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</si>
  <si>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</si>
  <si>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</si>
  <si>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</si>
  <si>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</si>
  <si>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</si>
  <si>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</si>
  <si>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</si>
  <si>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</si>
  <si>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</si>
  <si>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</si>
  <si>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 (Volkswagen Caminhões e Ônibus)</t>
  </si>
  <si>
    <t>International</t>
  </si>
  <si>
    <t>MAN</t>
  </si>
  <si>
    <t xml:space="preserve">      MAN</t>
  </si>
  <si>
    <t xml:space="preserve">     Volkswagen Caminhões e Ônibus</t>
  </si>
  <si>
    <t>Scania</t>
  </si>
  <si>
    <t>Shacman</t>
  </si>
  <si>
    <t>Volvo</t>
  </si>
  <si>
    <t>ok</t>
  </si>
  <si>
    <t>Obs: os dados foram revisados em maio/17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</si>
</sst>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6" xfId="0" applyNumberFormat="1" applyFont="1" applyBorder="1" applyAlignment="1">
      <alignment vertical="center"/>
    </xf>
    <xf numFmtId="41" fontId="0" fillId="0" borderId="18" xfId="0" applyNumberFormat="1" applyFont="1" applyBorder="1" applyAlignment="1">
      <alignment vertical="center"/>
    </xf>
    <xf numFmtId="41" fontId="0" fillId="0" borderId="21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3" xfId="0" applyNumberFormat="1" applyFont="1" applyFill="1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0" xfId="0" applyBorder="1"/>
    <xf numFmtId="41" fontId="1" fillId="0" borderId="13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41" fontId="0" fillId="0" borderId="27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ont="1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41" fontId="1" fillId="0" borderId="24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18" xfId="0" applyNumberFormat="1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29" xfId="0" applyFill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Fill="1" applyBorder="1" applyAlignment="1">
      <alignment vertical="center"/>
    </xf>
    <xf numFmtId="41" fontId="0" fillId="0" borderId="24" xfId="0" applyNumberFormat="1" applyBorder="1" applyAlignment="1">
      <alignment vertical="center"/>
    </xf>
    <xf numFmtId="41" fontId="0" fillId="0" borderId="21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6" tint="0.59999389629810485"/>
    <pageSetUpPr fitToPage="1"/>
  </sheetPr>
  <dimension ref="A2:C16"/>
  <sheetViews>
    <sheetView workbookViewId="0">
      <selection activeCell="H12" sqref="H12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7"/>
      <c r="C2" s="18"/>
    </row>
    <row r="3" spans="1:3" s="101" customFormat="1" ht="21" x14ac:dyDescent="0.35">
      <c r="B3" s="102" t="s">
        <v>23</v>
      </c>
    </row>
    <row r="4" spans="1:3" s="101" customFormat="1" ht="21" x14ac:dyDescent="0.35">
      <c r="B4" s="102"/>
    </row>
    <row r="5" spans="1:3" s="101" customFormat="1" ht="21" customHeight="1" x14ac:dyDescent="0.35">
      <c r="A5" s="103"/>
      <c r="B5" s="104"/>
      <c r="C5" s="103"/>
    </row>
    <row r="6" spans="1:3" s="101" customFormat="1" ht="24.95" customHeight="1" x14ac:dyDescent="0.35">
      <c r="B6" s="105" t="s">
        <v>29</v>
      </c>
    </row>
    <row r="7" spans="1:3" s="101" customFormat="1" ht="24.95" customHeight="1" x14ac:dyDescent="0.35">
      <c r="B7" s="105" t="s">
        <v>24</v>
      </c>
    </row>
    <row r="8" spans="1:3" s="101" customFormat="1" ht="24.95" customHeight="1" x14ac:dyDescent="0.35">
      <c r="B8" s="105" t="s">
        <v>25</v>
      </c>
    </row>
    <row r="9" spans="1:3" s="101" customFormat="1" ht="24.95" customHeight="1" x14ac:dyDescent="0.35">
      <c r="B9" s="105" t="s">
        <v>26</v>
      </c>
    </row>
    <row r="10" spans="1:3" s="101" customFormat="1" ht="24.95" customHeight="1" x14ac:dyDescent="0.35">
      <c r="B10" s="105" t="s">
        <v>27</v>
      </c>
    </row>
    <row r="11" spans="1:3" s="101" customFormat="1" ht="24.95" customHeight="1" x14ac:dyDescent="0.35">
      <c r="B11" s="105" t="s">
        <v>28</v>
      </c>
    </row>
    <row r="12" spans="1:3" ht="18.75" customHeight="1" x14ac:dyDescent="0.25">
      <c r="B12" s="105" t="s">
        <v>78</v>
      </c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B2:Q65"/>
  <sheetViews>
    <sheetView topLeftCell="A49" workbookViewId="0">
      <selection activeCell="P52" sqref="P52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</cols>
  <sheetData>
    <row r="2" spans="2:17" s="1" customFormat="1" ht="23.25" x14ac:dyDescent="0.25">
      <c r="B2" s="10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s="1" customFormat="1" ht="18.75" x14ac:dyDescent="0.25">
      <c r="B3" s="19"/>
      <c r="C3" s="17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7"/>
    </row>
    <row r="4" spans="2:17" s="1" customFormat="1" x14ac:dyDescent="0.25"/>
    <row r="5" spans="2:17" s="1" customFormat="1" ht="21" customHeight="1" x14ac:dyDescent="0.25">
      <c r="B5" s="6"/>
      <c r="C5" s="7" t="s">
        <v>39</v>
      </c>
      <c r="D5" s="130">
        <v>2016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  <c r="Q5" s="61"/>
    </row>
    <row r="6" spans="2:17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40</v>
      </c>
      <c r="Q6" s="2" t="s">
        <v>128</v>
      </c>
    </row>
    <row r="7" spans="2:17" s="1" customFormat="1" ht="18.75" customHeight="1" x14ac:dyDescent="0.25">
      <c r="B7" s="9" t="s">
        <v>41</v>
      </c>
      <c r="C7" s="8"/>
      <c r="D7" s="20">
        <f>+D8+D11+D17</f>
        <v>130178</v>
      </c>
      <c r="E7" s="20">
        <f t="shared" ref="E7:O7" si="0">+E8+E11+E17</f>
        <v>125072</v>
      </c>
      <c r="F7" s="20">
        <f t="shared" si="0"/>
        <v>153249</v>
      </c>
      <c r="G7" s="20">
        <f t="shared" si="0"/>
        <v>141649</v>
      </c>
      <c r="H7" s="20">
        <f t="shared" si="0"/>
        <v>145663</v>
      </c>
      <c r="I7" s="20">
        <f t="shared" si="0"/>
        <v>149583</v>
      </c>
      <c r="J7" s="20">
        <f t="shared" si="0"/>
        <v>156875</v>
      </c>
      <c r="K7" s="20">
        <f t="shared" si="0"/>
        <v>159603</v>
      </c>
      <c r="L7" s="20">
        <f t="shared" si="0"/>
        <v>138295</v>
      </c>
      <c r="M7" s="20">
        <f t="shared" si="0"/>
        <v>140247</v>
      </c>
      <c r="N7" s="20">
        <f t="shared" si="0"/>
        <v>157652</v>
      </c>
      <c r="O7" s="20">
        <f t="shared" si="0"/>
        <v>178831</v>
      </c>
      <c r="P7" s="20">
        <f>SUM(D7:O7)</f>
        <v>1776897</v>
      </c>
      <c r="Q7" s="3"/>
    </row>
    <row r="8" spans="2:17" s="1" customFormat="1" ht="18.75" customHeight="1" x14ac:dyDescent="0.25">
      <c r="B8" s="13" t="s">
        <v>42</v>
      </c>
      <c r="C8" s="14"/>
      <c r="D8" s="21">
        <f>+D9+D10</f>
        <v>124879</v>
      </c>
      <c r="E8" s="21">
        <f t="shared" ref="E8:O8" si="1">+E9+E10</f>
        <v>120689</v>
      </c>
      <c r="F8" s="21">
        <f t="shared" si="1"/>
        <v>147573</v>
      </c>
      <c r="G8" s="21">
        <f t="shared" si="1"/>
        <v>136636</v>
      </c>
      <c r="H8" s="21">
        <f t="shared" si="1"/>
        <v>140675</v>
      </c>
      <c r="I8" s="21">
        <f t="shared" si="1"/>
        <v>144563</v>
      </c>
      <c r="J8" s="21">
        <f t="shared" si="1"/>
        <v>150683</v>
      </c>
      <c r="K8" s="21">
        <f t="shared" si="1"/>
        <v>154150</v>
      </c>
      <c r="L8" s="21">
        <f t="shared" si="1"/>
        <v>133527</v>
      </c>
      <c r="M8" s="21">
        <f t="shared" si="1"/>
        <v>136340</v>
      </c>
      <c r="N8" s="21">
        <f t="shared" si="1"/>
        <v>153384</v>
      </c>
      <c r="O8" s="21">
        <f t="shared" si="1"/>
        <v>173889</v>
      </c>
      <c r="P8" s="21">
        <f>SUM(D8:O8)</f>
        <v>1716988</v>
      </c>
      <c r="Q8" s="3"/>
    </row>
    <row r="9" spans="2:17" s="1" customFormat="1" ht="18.75" customHeight="1" x14ac:dyDescent="0.25">
      <c r="B9" s="16"/>
      <c r="C9" s="14" t="s">
        <v>43</v>
      </c>
      <c r="D9" s="15">
        <v>111689</v>
      </c>
      <c r="E9" s="15">
        <v>106316</v>
      </c>
      <c r="F9" s="15">
        <v>128567</v>
      </c>
      <c r="G9" s="15">
        <v>116158</v>
      </c>
      <c r="H9" s="15">
        <v>121248</v>
      </c>
      <c r="I9" s="15">
        <v>123492</v>
      </c>
      <c r="J9" s="15">
        <v>128089</v>
      </c>
      <c r="K9" s="15">
        <v>130266</v>
      </c>
      <c r="L9" s="15">
        <v>114475</v>
      </c>
      <c r="M9" s="15">
        <v>118695</v>
      </c>
      <c r="N9" s="15">
        <v>133889</v>
      </c>
      <c r="O9" s="15">
        <v>151884</v>
      </c>
      <c r="P9" s="15">
        <f>SUM(D9:O9)</f>
        <v>1484768</v>
      </c>
      <c r="Q9" s="3"/>
    </row>
    <row r="10" spans="2:17" s="1" customFormat="1" ht="18.75" customHeight="1" x14ac:dyDescent="0.25">
      <c r="B10" s="16"/>
      <c r="C10" s="14" t="s">
        <v>44</v>
      </c>
      <c r="D10" s="15">
        <v>13190</v>
      </c>
      <c r="E10" s="15">
        <v>14373</v>
      </c>
      <c r="F10" s="15">
        <v>19006</v>
      </c>
      <c r="G10" s="15">
        <v>20478</v>
      </c>
      <c r="H10" s="15">
        <v>19427</v>
      </c>
      <c r="I10" s="15">
        <v>21071</v>
      </c>
      <c r="J10" s="15">
        <v>22594</v>
      </c>
      <c r="K10" s="15">
        <v>23884</v>
      </c>
      <c r="L10" s="15">
        <v>19052</v>
      </c>
      <c r="M10" s="15">
        <v>17645</v>
      </c>
      <c r="N10" s="15">
        <v>19495</v>
      </c>
      <c r="O10" s="15">
        <v>22005</v>
      </c>
      <c r="P10" s="15">
        <f>SUM(D10:O10)</f>
        <v>232220</v>
      </c>
      <c r="Q10" s="3"/>
    </row>
    <row r="11" spans="2:17" s="1" customFormat="1" ht="18.75" customHeight="1" x14ac:dyDescent="0.25">
      <c r="B11" s="13" t="s">
        <v>45</v>
      </c>
      <c r="C11" s="14"/>
      <c r="D11" s="21">
        <f>SUM(D12:D16)</f>
        <v>4266</v>
      </c>
      <c r="E11" s="21">
        <f t="shared" ref="E11:O11" si="2">SUM(E12:E16)</f>
        <v>3683</v>
      </c>
      <c r="F11" s="21">
        <f t="shared" si="2"/>
        <v>4690</v>
      </c>
      <c r="G11" s="21">
        <f t="shared" si="2"/>
        <v>4098</v>
      </c>
      <c r="H11" s="21">
        <f t="shared" si="2"/>
        <v>3923</v>
      </c>
      <c r="I11" s="21">
        <f t="shared" si="2"/>
        <v>4038</v>
      </c>
      <c r="J11" s="21">
        <f t="shared" si="2"/>
        <v>4492</v>
      </c>
      <c r="K11" s="21">
        <f t="shared" si="2"/>
        <v>4239</v>
      </c>
      <c r="L11" s="21">
        <f t="shared" si="2"/>
        <v>4068</v>
      </c>
      <c r="M11" s="21">
        <f t="shared" si="2"/>
        <v>3324</v>
      </c>
      <c r="N11" s="21">
        <f t="shared" si="2"/>
        <v>3658</v>
      </c>
      <c r="O11" s="21">
        <f t="shared" si="2"/>
        <v>4276</v>
      </c>
      <c r="P11" s="21">
        <f t="shared" ref="P11:P15" si="3">SUM(D11:O11)</f>
        <v>48755</v>
      </c>
      <c r="Q11" s="3"/>
    </row>
    <row r="12" spans="2:17" s="1" customFormat="1" ht="18.75" customHeight="1" x14ac:dyDescent="0.25">
      <c r="B12" s="16"/>
      <c r="C12" s="14" t="s">
        <v>46</v>
      </c>
      <c r="D12" s="15">
        <v>123</v>
      </c>
      <c r="E12" s="15">
        <v>103</v>
      </c>
      <c r="F12" s="15">
        <v>156</v>
      </c>
      <c r="G12" s="15">
        <v>163</v>
      </c>
      <c r="H12" s="15">
        <v>177</v>
      </c>
      <c r="I12" s="15">
        <v>178</v>
      </c>
      <c r="J12" s="15">
        <v>143</v>
      </c>
      <c r="K12" s="15">
        <v>184</v>
      </c>
      <c r="L12" s="15">
        <v>269</v>
      </c>
      <c r="M12" s="15">
        <v>151</v>
      </c>
      <c r="N12" s="15">
        <v>154</v>
      </c>
      <c r="O12" s="15">
        <v>183</v>
      </c>
      <c r="P12" s="15">
        <f t="shared" si="3"/>
        <v>1984</v>
      </c>
      <c r="Q12" s="3"/>
    </row>
    <row r="13" spans="2:17" s="1" customFormat="1" ht="18.75" customHeight="1" x14ac:dyDescent="0.25">
      <c r="B13" s="16"/>
      <c r="C13" s="14" t="s">
        <v>47</v>
      </c>
      <c r="D13" s="15">
        <v>1091</v>
      </c>
      <c r="E13" s="15">
        <v>1042</v>
      </c>
      <c r="F13" s="15">
        <v>1114</v>
      </c>
      <c r="G13" s="15">
        <v>1118</v>
      </c>
      <c r="H13" s="15">
        <v>1076</v>
      </c>
      <c r="I13" s="15">
        <v>1104</v>
      </c>
      <c r="J13" s="15">
        <v>1220</v>
      </c>
      <c r="K13" s="15">
        <v>1229</v>
      </c>
      <c r="L13" s="15">
        <v>1083</v>
      </c>
      <c r="M13" s="15">
        <v>937</v>
      </c>
      <c r="N13" s="15">
        <v>999</v>
      </c>
      <c r="O13" s="15">
        <v>1084</v>
      </c>
      <c r="P13" s="15">
        <f t="shared" si="3"/>
        <v>13097</v>
      </c>
      <c r="Q13" s="3"/>
    </row>
    <row r="14" spans="2:17" s="1" customFormat="1" ht="18.75" customHeight="1" x14ac:dyDescent="0.25">
      <c r="B14" s="16"/>
      <c r="C14" s="14" t="s">
        <v>48</v>
      </c>
      <c r="D14" s="15">
        <v>434</v>
      </c>
      <c r="E14" s="15">
        <v>265</v>
      </c>
      <c r="F14" s="15">
        <v>390</v>
      </c>
      <c r="G14" s="15">
        <v>370</v>
      </c>
      <c r="H14" s="15">
        <v>331</v>
      </c>
      <c r="I14" s="15">
        <v>403</v>
      </c>
      <c r="J14" s="15">
        <v>362</v>
      </c>
      <c r="K14" s="15">
        <v>359</v>
      </c>
      <c r="L14" s="15">
        <v>310</v>
      </c>
      <c r="M14" s="15">
        <v>304</v>
      </c>
      <c r="N14" s="15">
        <v>314</v>
      </c>
      <c r="O14" s="15">
        <v>376</v>
      </c>
      <c r="P14" s="15">
        <f t="shared" si="3"/>
        <v>4218</v>
      </c>
      <c r="Q14" s="3"/>
    </row>
    <row r="15" spans="2:17" s="1" customFormat="1" ht="18.75" customHeight="1" x14ac:dyDescent="0.25">
      <c r="B15" s="16"/>
      <c r="C15" s="14" t="s">
        <v>49</v>
      </c>
      <c r="D15" s="15">
        <v>1225</v>
      </c>
      <c r="E15" s="15">
        <v>1106</v>
      </c>
      <c r="F15" s="15">
        <v>1385</v>
      </c>
      <c r="G15" s="15">
        <v>1151</v>
      </c>
      <c r="H15" s="15">
        <v>1114</v>
      </c>
      <c r="I15" s="15">
        <v>1224</v>
      </c>
      <c r="J15" s="15">
        <v>1281</v>
      </c>
      <c r="K15" s="15">
        <v>1202</v>
      </c>
      <c r="L15" s="15">
        <v>1302</v>
      </c>
      <c r="M15" s="15">
        <v>1092</v>
      </c>
      <c r="N15" s="15">
        <v>1066</v>
      </c>
      <c r="O15" s="15">
        <v>1325</v>
      </c>
      <c r="P15" s="15">
        <f t="shared" si="3"/>
        <v>14473</v>
      </c>
      <c r="Q15" s="3"/>
    </row>
    <row r="16" spans="2:17" s="1" customFormat="1" ht="18.75" customHeight="1" x14ac:dyDescent="0.25">
      <c r="B16" s="16"/>
      <c r="C16" s="14" t="s">
        <v>50</v>
      </c>
      <c r="D16" s="15">
        <v>1393</v>
      </c>
      <c r="E16" s="15">
        <v>1167</v>
      </c>
      <c r="F16" s="15">
        <v>1645</v>
      </c>
      <c r="G16" s="15">
        <v>1296</v>
      </c>
      <c r="H16" s="15">
        <v>1225</v>
      </c>
      <c r="I16" s="15">
        <v>1129</v>
      </c>
      <c r="J16" s="15">
        <v>1486</v>
      </c>
      <c r="K16" s="15">
        <v>1265</v>
      </c>
      <c r="L16" s="15">
        <v>1104</v>
      </c>
      <c r="M16" s="15">
        <v>840</v>
      </c>
      <c r="N16" s="15">
        <v>1125</v>
      </c>
      <c r="O16" s="15">
        <v>1308</v>
      </c>
      <c r="P16" s="15">
        <f>SUM(D16:O16)</f>
        <v>14983</v>
      </c>
      <c r="Q16" s="3"/>
    </row>
    <row r="17" spans="2:17" s="1" customFormat="1" ht="18.75" customHeight="1" x14ac:dyDescent="0.25">
      <c r="B17" s="10" t="s">
        <v>51</v>
      </c>
      <c r="C17" s="11"/>
      <c r="D17" s="22">
        <v>1033</v>
      </c>
      <c r="E17" s="22">
        <v>700</v>
      </c>
      <c r="F17" s="22">
        <v>986</v>
      </c>
      <c r="G17" s="22">
        <v>915</v>
      </c>
      <c r="H17" s="22">
        <v>1065</v>
      </c>
      <c r="I17" s="22">
        <v>982</v>
      </c>
      <c r="J17" s="22">
        <v>1700</v>
      </c>
      <c r="K17" s="22">
        <v>1214</v>
      </c>
      <c r="L17" s="22">
        <v>700</v>
      </c>
      <c r="M17" s="22">
        <v>583</v>
      </c>
      <c r="N17" s="22">
        <v>610</v>
      </c>
      <c r="O17" s="22">
        <v>666</v>
      </c>
      <c r="P17" s="22">
        <f>SUM(D17:O17)</f>
        <v>11154</v>
      </c>
      <c r="Q17" s="3"/>
    </row>
    <row r="18" spans="2:17" s="1" customFormat="1" x14ac:dyDescent="0.25">
      <c r="B18" s="1" t="s">
        <v>52</v>
      </c>
    </row>
    <row r="19" spans="2:17" s="1" customFormat="1" x14ac:dyDescent="0.25">
      <c r="B19" s="1" t="s">
        <v>129</v>
      </c>
    </row>
    <row r="20" spans="2:17" s="1" customFormat="1" x14ac:dyDescent="0.25"/>
    <row r="21" spans="2:17" s="1" customFormat="1" ht="23.25" x14ac:dyDescent="0.25">
      <c r="B21" s="106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25"/>
    <row r="24" spans="2:17" s="1" customFormat="1" ht="21" x14ac:dyDescent="0.25">
      <c r="B24" s="6"/>
      <c r="C24" s="7" t="s">
        <v>39</v>
      </c>
      <c r="D24" s="130">
        <v>2016</v>
      </c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2"/>
      <c r="Q24" s="2"/>
    </row>
    <row r="25" spans="2:17" s="1" customFormat="1" ht="19.5" customHeight="1" x14ac:dyDescent="0.25">
      <c r="B25" s="12"/>
      <c r="C25" s="11"/>
      <c r="D25" s="58" t="s">
        <v>1</v>
      </c>
      <c r="E25" s="58" t="s">
        <v>2</v>
      </c>
      <c r="F25" s="58" t="s">
        <v>3</v>
      </c>
      <c r="G25" s="58" t="s">
        <v>4</v>
      </c>
      <c r="H25" s="58" t="s">
        <v>5</v>
      </c>
      <c r="I25" s="58" t="s">
        <v>6</v>
      </c>
      <c r="J25" s="59" t="s">
        <v>7</v>
      </c>
      <c r="K25" s="58" t="s">
        <v>8</v>
      </c>
      <c r="L25" s="58" t="s">
        <v>9</v>
      </c>
      <c r="M25" s="58" t="s">
        <v>10</v>
      </c>
      <c r="N25" s="58" t="s">
        <v>11</v>
      </c>
      <c r="O25" s="58" t="s">
        <v>12</v>
      </c>
      <c r="P25" s="60" t="s">
        <v>40</v>
      </c>
      <c r="Q25" s="2"/>
    </row>
    <row r="26" spans="2:17" s="1" customFormat="1" ht="19.5" customHeight="1" x14ac:dyDescent="0.25">
      <c r="B26" s="9" t="s">
        <v>41</v>
      </c>
      <c r="C26" s="8"/>
      <c r="D26" s="20">
        <f>+D27+D30+D36</f>
        <v>25105</v>
      </c>
      <c r="E26" s="20">
        <f t="shared" ref="E26:O26" si="4">+E27+E30+E36</f>
        <v>21737</v>
      </c>
      <c r="F26" s="20">
        <f t="shared" si="4"/>
        <v>25970</v>
      </c>
      <c r="G26" s="20">
        <f t="shared" si="4"/>
        <v>21290</v>
      </c>
      <c r="H26" s="20">
        <f t="shared" si="4"/>
        <v>21826</v>
      </c>
      <c r="I26" s="20">
        <f t="shared" si="4"/>
        <v>22214</v>
      </c>
      <c r="J26" s="20">
        <f t="shared" si="4"/>
        <v>24533</v>
      </c>
      <c r="K26" s="20">
        <f t="shared" si="4"/>
        <v>24287</v>
      </c>
      <c r="L26" s="20">
        <f t="shared" si="4"/>
        <v>21666</v>
      </c>
      <c r="M26" s="20">
        <f t="shared" si="4"/>
        <v>18790</v>
      </c>
      <c r="N26" s="20">
        <f t="shared" si="4"/>
        <v>20504</v>
      </c>
      <c r="O26" s="20">
        <f t="shared" si="4"/>
        <v>25498</v>
      </c>
      <c r="P26" s="20">
        <f>SUM(D26:O26)</f>
        <v>273420</v>
      </c>
      <c r="Q26" s="3"/>
    </row>
    <row r="27" spans="2:17" s="1" customFormat="1" ht="19.5" customHeight="1" x14ac:dyDescent="0.25">
      <c r="B27" s="13" t="s">
        <v>42</v>
      </c>
      <c r="C27" s="14"/>
      <c r="D27" s="21">
        <f>+D28+D29</f>
        <v>24955</v>
      </c>
      <c r="E27" s="21">
        <f t="shared" ref="E27:O27" si="5">+E28+E29</f>
        <v>21569</v>
      </c>
      <c r="F27" s="21">
        <f t="shared" si="5"/>
        <v>25816</v>
      </c>
      <c r="G27" s="21">
        <f t="shared" si="5"/>
        <v>21185</v>
      </c>
      <c r="H27" s="21">
        <f t="shared" si="5"/>
        <v>21673</v>
      </c>
      <c r="I27" s="21">
        <f t="shared" si="5"/>
        <v>22052</v>
      </c>
      <c r="J27" s="21">
        <f t="shared" si="5"/>
        <v>24340</v>
      </c>
      <c r="K27" s="21">
        <f t="shared" si="5"/>
        <v>24124</v>
      </c>
      <c r="L27" s="21">
        <f t="shared" si="5"/>
        <v>21539</v>
      </c>
      <c r="M27" s="21">
        <f t="shared" si="5"/>
        <v>18669</v>
      </c>
      <c r="N27" s="21">
        <f t="shared" si="5"/>
        <v>20362</v>
      </c>
      <c r="O27" s="21">
        <f t="shared" si="5"/>
        <v>25324</v>
      </c>
      <c r="P27" s="21">
        <f>SUM(D27:O27)</f>
        <v>271608</v>
      </c>
      <c r="Q27" s="3"/>
    </row>
    <row r="28" spans="2:17" s="1" customFormat="1" ht="19.5" customHeight="1" x14ac:dyDescent="0.25">
      <c r="B28" s="16"/>
      <c r="C28" s="14" t="s">
        <v>43</v>
      </c>
      <c r="D28" s="15">
        <v>19594</v>
      </c>
      <c r="E28" s="15">
        <v>16441</v>
      </c>
      <c r="F28" s="15">
        <v>19109</v>
      </c>
      <c r="G28" s="15">
        <v>15926</v>
      </c>
      <c r="H28" s="15">
        <v>16208</v>
      </c>
      <c r="I28" s="15">
        <v>16095</v>
      </c>
      <c r="J28" s="15">
        <v>18512</v>
      </c>
      <c r="K28" s="15">
        <v>18641</v>
      </c>
      <c r="L28" s="15">
        <v>16382</v>
      </c>
      <c r="M28" s="15">
        <v>13673</v>
      </c>
      <c r="N28" s="15">
        <v>14826</v>
      </c>
      <c r="O28" s="15">
        <v>18114</v>
      </c>
      <c r="P28" s="21">
        <f t="shared" ref="P28:P36" si="6">SUM(D28:O28)</f>
        <v>203521</v>
      </c>
      <c r="Q28" s="3"/>
    </row>
    <row r="29" spans="2:17" s="1" customFormat="1" ht="19.5" customHeight="1" x14ac:dyDescent="0.25">
      <c r="B29" s="16"/>
      <c r="C29" s="14" t="s">
        <v>44</v>
      </c>
      <c r="D29" s="15">
        <v>5361</v>
      </c>
      <c r="E29" s="15">
        <v>5128</v>
      </c>
      <c r="F29" s="15">
        <v>6707</v>
      </c>
      <c r="G29" s="15">
        <v>5259</v>
      </c>
      <c r="H29" s="15">
        <v>5465</v>
      </c>
      <c r="I29" s="15">
        <v>5957</v>
      </c>
      <c r="J29" s="15">
        <v>5828</v>
      </c>
      <c r="K29" s="15">
        <v>5483</v>
      </c>
      <c r="L29" s="15">
        <v>5157</v>
      </c>
      <c r="M29" s="15">
        <v>4996</v>
      </c>
      <c r="N29" s="15">
        <v>5536</v>
      </c>
      <c r="O29" s="15">
        <v>7210</v>
      </c>
      <c r="P29" s="21">
        <f t="shared" si="6"/>
        <v>68087</v>
      </c>
      <c r="Q29" s="3"/>
    </row>
    <row r="30" spans="2:17" s="1" customFormat="1" ht="19.5" customHeight="1" x14ac:dyDescent="0.25">
      <c r="B30" s="13" t="s">
        <v>45</v>
      </c>
      <c r="C30" s="14"/>
      <c r="D30" s="21">
        <f>SUM(D31:D35)</f>
        <v>150</v>
      </c>
      <c r="E30" s="21">
        <f t="shared" ref="E30:O30" si="7">SUM(E31:E35)</f>
        <v>168</v>
      </c>
      <c r="F30" s="21">
        <f t="shared" si="7"/>
        <v>153</v>
      </c>
      <c r="G30" s="21">
        <f t="shared" si="7"/>
        <v>104</v>
      </c>
      <c r="H30" s="21">
        <f t="shared" si="7"/>
        <v>153</v>
      </c>
      <c r="I30" s="21">
        <f t="shared" si="7"/>
        <v>162</v>
      </c>
      <c r="J30" s="21">
        <f t="shared" si="7"/>
        <v>192</v>
      </c>
      <c r="K30" s="21">
        <f t="shared" si="7"/>
        <v>161</v>
      </c>
      <c r="L30" s="21">
        <f t="shared" si="7"/>
        <v>126</v>
      </c>
      <c r="M30" s="21">
        <f t="shared" si="7"/>
        <v>120</v>
      </c>
      <c r="N30" s="21">
        <f t="shared" si="7"/>
        <v>142</v>
      </c>
      <c r="O30" s="21">
        <f t="shared" si="7"/>
        <v>174</v>
      </c>
      <c r="P30" s="21">
        <f t="shared" si="6"/>
        <v>1805</v>
      </c>
      <c r="Q30" s="3"/>
    </row>
    <row r="31" spans="2:17" s="1" customFormat="1" ht="19.5" customHeight="1" x14ac:dyDescent="0.25">
      <c r="B31" s="16"/>
      <c r="C31" s="14" t="s">
        <v>46</v>
      </c>
      <c r="D31" s="15">
        <v>144</v>
      </c>
      <c r="E31" s="15">
        <v>145</v>
      </c>
      <c r="F31" s="15">
        <v>143</v>
      </c>
      <c r="G31" s="15">
        <v>99</v>
      </c>
      <c r="H31" s="15">
        <v>143</v>
      </c>
      <c r="I31" s="15">
        <v>142</v>
      </c>
      <c r="J31" s="15">
        <v>126</v>
      </c>
      <c r="K31" s="15">
        <v>118</v>
      </c>
      <c r="L31" s="15">
        <v>100</v>
      </c>
      <c r="M31" s="15">
        <v>102</v>
      </c>
      <c r="N31" s="15">
        <v>126</v>
      </c>
      <c r="O31" s="15">
        <v>142</v>
      </c>
      <c r="P31" s="21">
        <f t="shared" si="6"/>
        <v>1530</v>
      </c>
      <c r="Q31" s="3"/>
    </row>
    <row r="32" spans="2:17" s="1" customFormat="1" ht="19.5" customHeight="1" x14ac:dyDescent="0.25">
      <c r="B32" s="16"/>
      <c r="C32" s="14" t="s">
        <v>47</v>
      </c>
      <c r="D32" s="15">
        <v>2</v>
      </c>
      <c r="E32" s="15">
        <v>8</v>
      </c>
      <c r="F32" s="15">
        <v>5</v>
      </c>
      <c r="G32" s="15">
        <v>4</v>
      </c>
      <c r="H32" s="15">
        <v>7</v>
      </c>
      <c r="I32" s="15">
        <v>3</v>
      </c>
      <c r="J32" s="15">
        <v>14</v>
      </c>
      <c r="K32" s="15">
        <v>8</v>
      </c>
      <c r="L32" s="15">
        <v>5</v>
      </c>
      <c r="M32" s="15">
        <v>4</v>
      </c>
      <c r="N32" s="15">
        <v>3</v>
      </c>
      <c r="O32" s="15">
        <v>1</v>
      </c>
      <c r="P32" s="21">
        <f t="shared" si="6"/>
        <v>64</v>
      </c>
      <c r="Q32" s="3"/>
    </row>
    <row r="33" spans="2:17" s="1" customFormat="1" ht="19.5" customHeight="1" x14ac:dyDescent="0.25">
      <c r="B33" s="16"/>
      <c r="C33" s="14" t="s">
        <v>48</v>
      </c>
      <c r="D33" s="15"/>
      <c r="E33" s="15">
        <v>2</v>
      </c>
      <c r="F33" s="15"/>
      <c r="G33" s="15"/>
      <c r="H33" s="15"/>
      <c r="I33" s="15"/>
      <c r="J33" s="15"/>
      <c r="K33" s="15">
        <v>1</v>
      </c>
      <c r="L33" s="15"/>
      <c r="M33" s="15"/>
      <c r="N33" s="15"/>
      <c r="O33" s="15"/>
      <c r="P33" s="21">
        <f t="shared" si="6"/>
        <v>3</v>
      </c>
      <c r="Q33" s="3"/>
    </row>
    <row r="34" spans="2:17" s="1" customFormat="1" ht="19.5" customHeight="1" x14ac:dyDescent="0.25">
      <c r="B34" s="16"/>
      <c r="C34" s="14" t="s">
        <v>49</v>
      </c>
      <c r="D34" s="15"/>
      <c r="E34" s="15">
        <v>4</v>
      </c>
      <c r="F34" s="15"/>
      <c r="G34" s="15"/>
      <c r="H34" s="15"/>
      <c r="I34" s="15"/>
      <c r="J34" s="15"/>
      <c r="K34" s="15"/>
      <c r="L34" s="15"/>
      <c r="M34" s="15">
        <v>1</v>
      </c>
      <c r="N34" s="15"/>
      <c r="O34" s="15"/>
      <c r="P34" s="21">
        <f t="shared" si="6"/>
        <v>5</v>
      </c>
      <c r="Q34" s="3"/>
    </row>
    <row r="35" spans="2:17" s="1" customFormat="1" ht="19.5" customHeight="1" x14ac:dyDescent="0.25">
      <c r="B35" s="16"/>
      <c r="C35" s="14" t="s">
        <v>50</v>
      </c>
      <c r="D35" s="15">
        <v>4</v>
      </c>
      <c r="E35" s="15">
        <v>9</v>
      </c>
      <c r="F35" s="15">
        <v>5</v>
      </c>
      <c r="G35" s="15">
        <v>1</v>
      </c>
      <c r="H35" s="15">
        <v>3</v>
      </c>
      <c r="I35" s="15">
        <v>17</v>
      </c>
      <c r="J35" s="15">
        <v>52</v>
      </c>
      <c r="K35" s="15">
        <v>34</v>
      </c>
      <c r="L35" s="15">
        <v>21</v>
      </c>
      <c r="M35" s="15">
        <v>13</v>
      </c>
      <c r="N35" s="15">
        <v>13</v>
      </c>
      <c r="O35" s="15">
        <v>31</v>
      </c>
      <c r="P35" s="21">
        <f t="shared" si="6"/>
        <v>203</v>
      </c>
      <c r="Q35" s="3"/>
    </row>
    <row r="36" spans="2:17" s="1" customFormat="1" ht="19.5" customHeight="1" x14ac:dyDescent="0.25">
      <c r="B36" s="10" t="s">
        <v>51</v>
      </c>
      <c r="C36" s="11"/>
      <c r="D36" s="22"/>
      <c r="E36" s="22"/>
      <c r="F36" s="22">
        <v>1</v>
      </c>
      <c r="G36" s="22">
        <v>1</v>
      </c>
      <c r="H36" s="22"/>
      <c r="I36" s="22"/>
      <c r="J36" s="22">
        <v>1</v>
      </c>
      <c r="K36" s="22">
        <v>2</v>
      </c>
      <c r="L36" s="22">
        <v>1</v>
      </c>
      <c r="M36" s="22">
        <v>1</v>
      </c>
      <c r="N36" s="22"/>
      <c r="O36" s="22"/>
      <c r="P36" s="48">
        <f t="shared" si="6"/>
        <v>7</v>
      </c>
      <c r="Q36" s="3"/>
    </row>
    <row r="37" spans="2:17" s="1" customFormat="1" ht="19.5" customHeight="1" x14ac:dyDescent="0.25">
      <c r="B37" s="1" t="s">
        <v>52</v>
      </c>
    </row>
    <row r="38" spans="2:17" s="1" customFormat="1" ht="19.5" customHeight="1" x14ac:dyDescent="0.25">
      <c r="B38" s="1" t="s">
        <v>129</v>
      </c>
    </row>
    <row r="39" spans="2:17" s="1" customFormat="1" ht="19.5" customHeight="1" x14ac:dyDescent="0.25"/>
    <row r="40" spans="2:17" s="1" customFormat="1" ht="19.5" customHeight="1" x14ac:dyDescent="0.25">
      <c r="B40" s="106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9.5" customHeight="1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ht="19.5" customHeight="1" x14ac:dyDescent="0.25"/>
    <row r="43" spans="2:17" s="1" customFormat="1" ht="19.5" customHeight="1" x14ac:dyDescent="0.25">
      <c r="B43" s="6"/>
      <c r="C43" s="7" t="s">
        <v>39</v>
      </c>
      <c r="D43" s="130">
        <v>2016</v>
      </c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2"/>
      <c r="Q43" s="2"/>
    </row>
    <row r="44" spans="2:17" s="1" customFormat="1" ht="19.5" customHeight="1" x14ac:dyDescent="0.25">
      <c r="B44" s="12"/>
      <c r="C44" s="11"/>
      <c r="D44" s="58" t="s">
        <v>1</v>
      </c>
      <c r="E44" s="58" t="s">
        <v>2</v>
      </c>
      <c r="F44" s="58" t="s">
        <v>3</v>
      </c>
      <c r="G44" s="58" t="s">
        <v>4</v>
      </c>
      <c r="H44" s="58" t="s">
        <v>5</v>
      </c>
      <c r="I44" s="58" t="s">
        <v>6</v>
      </c>
      <c r="J44" s="59" t="s">
        <v>7</v>
      </c>
      <c r="K44" s="58" t="s">
        <v>8</v>
      </c>
      <c r="L44" s="58" t="s">
        <v>9</v>
      </c>
      <c r="M44" s="58" t="s">
        <v>10</v>
      </c>
      <c r="N44" s="58" t="s">
        <v>11</v>
      </c>
      <c r="O44" s="58" t="s">
        <v>12</v>
      </c>
      <c r="P44" s="60" t="s">
        <v>40</v>
      </c>
      <c r="Q44" s="2"/>
    </row>
    <row r="45" spans="2:17" s="1" customFormat="1" ht="19.5" customHeight="1" x14ac:dyDescent="0.25">
      <c r="B45" s="9" t="s">
        <v>41</v>
      </c>
      <c r="C45" s="8"/>
      <c r="D45" s="20">
        <f>+D7+D26</f>
        <v>155283</v>
      </c>
      <c r="E45" s="20">
        <f t="shared" ref="E45:O45" si="8">+E7+E26</f>
        <v>146809</v>
      </c>
      <c r="F45" s="20">
        <f t="shared" si="8"/>
        <v>179219</v>
      </c>
      <c r="G45" s="20">
        <f t="shared" si="8"/>
        <v>162939</v>
      </c>
      <c r="H45" s="20">
        <f t="shared" si="8"/>
        <v>167489</v>
      </c>
      <c r="I45" s="20">
        <f t="shared" si="8"/>
        <v>171797</v>
      </c>
      <c r="J45" s="20">
        <f t="shared" si="8"/>
        <v>181408</v>
      </c>
      <c r="K45" s="20">
        <f t="shared" si="8"/>
        <v>183890</v>
      </c>
      <c r="L45" s="20">
        <f t="shared" si="8"/>
        <v>159961</v>
      </c>
      <c r="M45" s="20">
        <f t="shared" si="8"/>
        <v>159037</v>
      </c>
      <c r="N45" s="20">
        <f t="shared" si="8"/>
        <v>178156</v>
      </c>
      <c r="O45" s="20">
        <f t="shared" si="8"/>
        <v>204329</v>
      </c>
      <c r="P45" s="20">
        <f>SUM(D45:O45)</f>
        <v>2050317</v>
      </c>
      <c r="Q45" s="3"/>
    </row>
    <row r="46" spans="2:17" s="1" customFormat="1" ht="19.5" customHeight="1" x14ac:dyDescent="0.25">
      <c r="B46" s="13" t="s">
        <v>42</v>
      </c>
      <c r="C46" s="14"/>
      <c r="D46" s="21">
        <f t="shared" ref="D46:O49" si="9">+D8+D27</f>
        <v>149834</v>
      </c>
      <c r="E46" s="21">
        <f t="shared" si="9"/>
        <v>142258</v>
      </c>
      <c r="F46" s="21">
        <f t="shared" si="9"/>
        <v>173389</v>
      </c>
      <c r="G46" s="21">
        <f t="shared" si="9"/>
        <v>157821</v>
      </c>
      <c r="H46" s="21">
        <f t="shared" si="9"/>
        <v>162348</v>
      </c>
      <c r="I46" s="21">
        <f t="shared" si="9"/>
        <v>166615</v>
      </c>
      <c r="J46" s="21">
        <f t="shared" si="9"/>
        <v>175023</v>
      </c>
      <c r="K46" s="21">
        <f t="shared" si="9"/>
        <v>178274</v>
      </c>
      <c r="L46" s="21">
        <f t="shared" si="9"/>
        <v>155066</v>
      </c>
      <c r="M46" s="21">
        <f t="shared" si="9"/>
        <v>155009</v>
      </c>
      <c r="N46" s="21">
        <f t="shared" si="9"/>
        <v>173746</v>
      </c>
      <c r="O46" s="21">
        <f t="shared" si="9"/>
        <v>199213</v>
      </c>
      <c r="P46" s="21">
        <f>SUM(D46:O46)</f>
        <v>1988596</v>
      </c>
      <c r="Q46" s="3"/>
    </row>
    <row r="47" spans="2:17" s="1" customFormat="1" ht="19.5" customHeight="1" x14ac:dyDescent="0.25">
      <c r="B47" s="16"/>
      <c r="C47" s="14" t="s">
        <v>43</v>
      </c>
      <c r="D47" s="15">
        <v>131283</v>
      </c>
      <c r="E47" s="15">
        <v>122757</v>
      </c>
      <c r="F47" s="15">
        <v>147676</v>
      </c>
      <c r="G47" s="15">
        <v>132084</v>
      </c>
      <c r="H47" s="15">
        <v>137456</v>
      </c>
      <c r="I47" s="15">
        <v>139587</v>
      </c>
      <c r="J47" s="15">
        <v>146601</v>
      </c>
      <c r="K47" s="15">
        <v>148907</v>
      </c>
      <c r="L47" s="15">
        <v>130857</v>
      </c>
      <c r="M47" s="15">
        <v>132368</v>
      </c>
      <c r="N47" s="15">
        <v>148715</v>
      </c>
      <c r="O47" s="15">
        <v>169998</v>
      </c>
      <c r="P47" s="15">
        <f>SUM(D47:O47)</f>
        <v>1688289</v>
      </c>
      <c r="Q47" s="3"/>
    </row>
    <row r="48" spans="2:17" s="1" customFormat="1" ht="19.5" customHeight="1" x14ac:dyDescent="0.25">
      <c r="B48" s="16"/>
      <c r="C48" s="14" t="s">
        <v>44</v>
      </c>
      <c r="D48" s="15">
        <v>18551</v>
      </c>
      <c r="E48" s="15">
        <v>19501</v>
      </c>
      <c r="F48" s="15">
        <v>25713</v>
      </c>
      <c r="G48" s="15">
        <v>25737</v>
      </c>
      <c r="H48" s="15">
        <v>24892</v>
      </c>
      <c r="I48" s="15">
        <v>27028</v>
      </c>
      <c r="J48" s="15">
        <v>28422</v>
      </c>
      <c r="K48" s="15">
        <v>29367</v>
      </c>
      <c r="L48" s="15">
        <v>24209</v>
      </c>
      <c r="M48" s="15">
        <v>22641</v>
      </c>
      <c r="N48" s="15">
        <v>25031</v>
      </c>
      <c r="O48" s="15">
        <v>29215</v>
      </c>
      <c r="P48" s="15">
        <f t="shared" ref="P48:P55" si="10">SUM(D48:O48)</f>
        <v>300307</v>
      </c>
      <c r="Q48" s="3"/>
    </row>
    <row r="49" spans="2:17" s="1" customFormat="1" ht="19.5" customHeight="1" x14ac:dyDescent="0.25">
      <c r="B49" s="13" t="s">
        <v>45</v>
      </c>
      <c r="C49" s="14"/>
      <c r="D49" s="21">
        <f t="shared" si="9"/>
        <v>4416</v>
      </c>
      <c r="E49" s="21">
        <f t="shared" si="9"/>
        <v>3851</v>
      </c>
      <c r="F49" s="21">
        <f t="shared" si="9"/>
        <v>4843</v>
      </c>
      <c r="G49" s="21">
        <f t="shared" si="9"/>
        <v>4202</v>
      </c>
      <c r="H49" s="21">
        <f t="shared" si="9"/>
        <v>4076</v>
      </c>
      <c r="I49" s="21">
        <f t="shared" si="9"/>
        <v>4200</v>
      </c>
      <c r="J49" s="21">
        <f t="shared" si="9"/>
        <v>4684</v>
      </c>
      <c r="K49" s="21">
        <f t="shared" si="9"/>
        <v>4400</v>
      </c>
      <c r="L49" s="21">
        <f t="shared" si="9"/>
        <v>4194</v>
      </c>
      <c r="M49" s="21">
        <f t="shared" si="9"/>
        <v>3444</v>
      </c>
      <c r="N49" s="21">
        <f t="shared" si="9"/>
        <v>3800</v>
      </c>
      <c r="O49" s="21">
        <f t="shared" si="9"/>
        <v>4450</v>
      </c>
      <c r="P49" s="21">
        <f t="shared" si="10"/>
        <v>50560</v>
      </c>
      <c r="Q49" s="3"/>
    </row>
    <row r="50" spans="2:17" s="1" customFormat="1" ht="19.5" customHeight="1" x14ac:dyDescent="0.25">
      <c r="B50" s="16"/>
      <c r="C50" s="14" t="s">
        <v>46</v>
      </c>
      <c r="D50" s="15">
        <v>267</v>
      </c>
      <c r="E50" s="15">
        <v>248</v>
      </c>
      <c r="F50" s="15">
        <v>299</v>
      </c>
      <c r="G50" s="15">
        <v>262</v>
      </c>
      <c r="H50" s="15">
        <v>320</v>
      </c>
      <c r="I50" s="15">
        <v>320</v>
      </c>
      <c r="J50" s="15">
        <v>269</v>
      </c>
      <c r="K50" s="15">
        <v>302</v>
      </c>
      <c r="L50" s="15">
        <v>369</v>
      </c>
      <c r="M50" s="15">
        <v>253</v>
      </c>
      <c r="N50" s="15">
        <v>280</v>
      </c>
      <c r="O50" s="15">
        <v>325</v>
      </c>
      <c r="P50" s="15">
        <f t="shared" si="10"/>
        <v>3514</v>
      </c>
      <c r="Q50" s="3"/>
    </row>
    <row r="51" spans="2:17" s="1" customFormat="1" ht="19.5" customHeight="1" x14ac:dyDescent="0.25">
      <c r="B51" s="16"/>
      <c r="C51" s="14" t="s">
        <v>47</v>
      </c>
      <c r="D51" s="15">
        <v>1093</v>
      </c>
      <c r="E51" s="15">
        <v>1050</v>
      </c>
      <c r="F51" s="15">
        <v>1119</v>
      </c>
      <c r="G51" s="15">
        <v>1122</v>
      </c>
      <c r="H51" s="15">
        <v>1083</v>
      </c>
      <c r="I51" s="15">
        <v>1107</v>
      </c>
      <c r="J51" s="15">
        <v>1234</v>
      </c>
      <c r="K51" s="15">
        <v>1237</v>
      </c>
      <c r="L51" s="15">
        <v>1088</v>
      </c>
      <c r="M51" s="15">
        <v>941</v>
      </c>
      <c r="N51" s="15">
        <v>1002</v>
      </c>
      <c r="O51" s="15">
        <v>1085</v>
      </c>
      <c r="P51" s="15">
        <f t="shared" si="10"/>
        <v>13161</v>
      </c>
      <c r="Q51" s="3"/>
    </row>
    <row r="52" spans="2:17" s="1" customFormat="1" ht="19.5" customHeight="1" x14ac:dyDescent="0.25">
      <c r="B52" s="16"/>
      <c r="C52" s="14" t="s">
        <v>48</v>
      </c>
      <c r="D52" s="15">
        <v>434</v>
      </c>
      <c r="E52" s="15">
        <v>267</v>
      </c>
      <c r="F52" s="15">
        <v>390</v>
      </c>
      <c r="G52" s="15">
        <v>370</v>
      </c>
      <c r="H52" s="15">
        <v>331</v>
      </c>
      <c r="I52" s="15">
        <v>403</v>
      </c>
      <c r="J52" s="15">
        <v>362</v>
      </c>
      <c r="K52" s="15">
        <v>360</v>
      </c>
      <c r="L52" s="15">
        <v>310</v>
      </c>
      <c r="M52" s="15">
        <v>304</v>
      </c>
      <c r="N52" s="15">
        <v>314</v>
      </c>
      <c r="O52" s="15">
        <v>376</v>
      </c>
      <c r="P52" s="15">
        <f t="shared" si="10"/>
        <v>4221</v>
      </c>
      <c r="Q52" s="3"/>
    </row>
    <row r="53" spans="2:17" s="1" customFormat="1" ht="19.5" customHeight="1" x14ac:dyDescent="0.25">
      <c r="B53" s="16"/>
      <c r="C53" s="14" t="s">
        <v>49</v>
      </c>
      <c r="D53" s="15">
        <v>1225</v>
      </c>
      <c r="E53" s="15">
        <v>1110</v>
      </c>
      <c r="F53" s="15">
        <v>1385</v>
      </c>
      <c r="G53" s="15">
        <v>1151</v>
      </c>
      <c r="H53" s="15">
        <v>1114</v>
      </c>
      <c r="I53" s="15">
        <v>1224</v>
      </c>
      <c r="J53" s="15">
        <v>1281</v>
      </c>
      <c r="K53" s="15">
        <v>1202</v>
      </c>
      <c r="L53" s="15">
        <v>1302</v>
      </c>
      <c r="M53" s="15">
        <v>1093</v>
      </c>
      <c r="N53" s="15">
        <v>1066</v>
      </c>
      <c r="O53" s="15">
        <v>1325</v>
      </c>
      <c r="P53" s="15">
        <f t="shared" si="10"/>
        <v>14478</v>
      </c>
      <c r="Q53" s="3"/>
    </row>
    <row r="54" spans="2:17" s="1" customFormat="1" ht="19.5" customHeight="1" x14ac:dyDescent="0.25">
      <c r="B54" s="16"/>
      <c r="C54" s="14" t="s">
        <v>50</v>
      </c>
      <c r="D54" s="15">
        <v>1397</v>
      </c>
      <c r="E54" s="15">
        <v>1176</v>
      </c>
      <c r="F54" s="15">
        <v>1650</v>
      </c>
      <c r="G54" s="15">
        <v>1297</v>
      </c>
      <c r="H54" s="15">
        <v>1228</v>
      </c>
      <c r="I54" s="15">
        <v>1146</v>
      </c>
      <c r="J54" s="15">
        <v>1538</v>
      </c>
      <c r="K54" s="15">
        <v>1299</v>
      </c>
      <c r="L54" s="15">
        <v>1125</v>
      </c>
      <c r="M54" s="15">
        <v>853</v>
      </c>
      <c r="N54" s="15">
        <v>1138</v>
      </c>
      <c r="O54" s="15">
        <v>1339</v>
      </c>
      <c r="P54" s="15">
        <f t="shared" si="10"/>
        <v>15186</v>
      </c>
      <c r="Q54" s="3"/>
    </row>
    <row r="55" spans="2:17" s="1" customFormat="1" ht="19.5" customHeight="1" x14ac:dyDescent="0.25">
      <c r="B55" s="10" t="s">
        <v>51</v>
      </c>
      <c r="C55" s="11"/>
      <c r="D55" s="22">
        <v>1033</v>
      </c>
      <c r="E55" s="22">
        <v>700</v>
      </c>
      <c r="F55" s="22">
        <v>987</v>
      </c>
      <c r="G55" s="22">
        <v>916</v>
      </c>
      <c r="H55" s="22">
        <v>1065</v>
      </c>
      <c r="I55" s="22">
        <v>982</v>
      </c>
      <c r="J55" s="22">
        <v>1701</v>
      </c>
      <c r="K55" s="22">
        <v>1216</v>
      </c>
      <c r="L55" s="22">
        <v>701</v>
      </c>
      <c r="M55" s="22">
        <v>584</v>
      </c>
      <c r="N55" s="22">
        <v>610</v>
      </c>
      <c r="O55" s="22">
        <v>666</v>
      </c>
      <c r="P55" s="48">
        <f t="shared" si="10"/>
        <v>11161</v>
      </c>
      <c r="Q55" s="3"/>
    </row>
    <row r="56" spans="2:17" s="1" customFormat="1" ht="19.5" customHeight="1" x14ac:dyDescent="0.25">
      <c r="B56" s="1" t="s">
        <v>52</v>
      </c>
    </row>
    <row r="57" spans="2:17" s="1" customFormat="1" ht="19.5" customHeight="1" x14ac:dyDescent="0.25">
      <c r="B57" s="1" t="s">
        <v>129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s="1" customFormat="1" ht="19.5" customHeigh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s="1" customFormat="1" ht="19.5" customHeight="1" x14ac:dyDescent="0.25">
      <c r="B59" s="106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s="1" customFormat="1" ht="19.5" customHeight="1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s="1" customFormat="1" ht="19.5" customHeigh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40</v>
      </c>
      <c r="Q62" s="3"/>
    </row>
    <row r="63" spans="2:17" s="1" customFormat="1" ht="19.5" customHeight="1" x14ac:dyDescent="0.25">
      <c r="B63" s="24" t="s">
        <v>53</v>
      </c>
      <c r="C63" s="65"/>
      <c r="D63" s="66">
        <f>+D26/D45*100</f>
        <v>16.167255913396829</v>
      </c>
      <c r="E63" s="66">
        <f t="shared" ref="E63:P63" si="11">+E26/E45*100</f>
        <v>14.806312964464031</v>
      </c>
      <c r="F63" s="66">
        <f t="shared" si="11"/>
        <v>14.49065110284066</v>
      </c>
      <c r="G63" s="66">
        <f t="shared" si="11"/>
        <v>13.066239512946561</v>
      </c>
      <c r="H63" s="66">
        <f t="shared" si="11"/>
        <v>13.031303548292724</v>
      </c>
      <c r="I63" s="66">
        <f t="shared" si="11"/>
        <v>12.930377131148973</v>
      </c>
      <c r="J63" s="66">
        <f t="shared" si="11"/>
        <v>13.523659375551244</v>
      </c>
      <c r="K63" s="66">
        <f t="shared" si="11"/>
        <v>13.207352221436727</v>
      </c>
      <c r="L63" s="66">
        <f t="shared" si="11"/>
        <v>13.544551484424328</v>
      </c>
      <c r="M63" s="66">
        <f t="shared" si="11"/>
        <v>11.814860692794758</v>
      </c>
      <c r="N63" s="66">
        <f t="shared" si="11"/>
        <v>11.509014571499137</v>
      </c>
      <c r="O63" s="66">
        <f t="shared" si="11"/>
        <v>12.478894332179964</v>
      </c>
      <c r="P63" s="66">
        <f t="shared" si="11"/>
        <v>13.335498852128719</v>
      </c>
      <c r="Q63" s="3"/>
    </row>
    <row r="64" spans="2:17" s="1" customFormat="1" x14ac:dyDescent="0.25">
      <c r="B64" s="1" t="s">
        <v>52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3">
    <mergeCell ref="D5:P5"/>
    <mergeCell ref="D24:P24"/>
    <mergeCell ref="D43:P43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B2:S22"/>
  <sheetViews>
    <sheetView workbookViewId="0">
      <selection activeCell="L7" sqref="L7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9" s="1" customFormat="1" ht="23.25" x14ac:dyDescent="0.25">
      <c r="B2" s="106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9" s="1" customFormat="1" ht="18.75" x14ac:dyDescent="0.25">
      <c r="B3" s="19"/>
      <c r="D3" s="3"/>
    </row>
    <row r="4" spans="2:19" s="1" customFormat="1" x14ac:dyDescent="0.25">
      <c r="D4" s="3"/>
    </row>
    <row r="5" spans="2:19" s="1" customFormat="1" ht="21" x14ac:dyDescent="0.25">
      <c r="B5" s="6"/>
      <c r="C5" s="7" t="s">
        <v>39</v>
      </c>
      <c r="D5" s="130">
        <v>2016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  <c r="Q5" s="61"/>
      <c r="R5" s="51"/>
      <c r="S5" s="51"/>
    </row>
    <row r="6" spans="2:19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40</v>
      </c>
      <c r="Q6" s="2"/>
    </row>
    <row r="7" spans="2:19" s="1" customFormat="1" ht="20.100000000000001" customHeight="1" x14ac:dyDescent="0.25">
      <c r="B7" s="23" t="s">
        <v>41</v>
      </c>
      <c r="C7" s="8"/>
      <c r="D7" s="37">
        <v>131283</v>
      </c>
      <c r="E7" s="37">
        <v>122757</v>
      </c>
      <c r="F7" s="37">
        <v>147676</v>
      </c>
      <c r="G7" s="37">
        <v>132084</v>
      </c>
      <c r="H7" s="37">
        <v>137456</v>
      </c>
      <c r="I7" s="37">
        <v>139587</v>
      </c>
      <c r="J7" s="37">
        <v>146601</v>
      </c>
      <c r="K7" s="37">
        <v>148907</v>
      </c>
      <c r="L7" s="37">
        <v>130857</v>
      </c>
      <c r="M7" s="37">
        <v>132368</v>
      </c>
      <c r="N7" s="37">
        <v>148715</v>
      </c>
      <c r="O7" s="37">
        <v>169998</v>
      </c>
      <c r="P7" s="38">
        <f>SUM(D7:O7)</f>
        <v>1688289</v>
      </c>
      <c r="Q7" s="2"/>
    </row>
    <row r="8" spans="2:19" s="1" customFormat="1" ht="20.100000000000001" customHeight="1" x14ac:dyDescent="0.25">
      <c r="B8" s="31" t="s">
        <v>17</v>
      </c>
      <c r="C8" s="14"/>
      <c r="D8" s="35">
        <v>43182</v>
      </c>
      <c r="E8" s="35">
        <v>39341</v>
      </c>
      <c r="F8" s="35">
        <v>46383</v>
      </c>
      <c r="G8" s="35">
        <v>41918</v>
      </c>
      <c r="H8" s="35">
        <v>43612</v>
      </c>
      <c r="I8" s="35">
        <v>46655</v>
      </c>
      <c r="J8" s="35">
        <v>51221</v>
      </c>
      <c r="K8" s="35">
        <v>50520</v>
      </c>
      <c r="L8" s="35">
        <v>40246</v>
      </c>
      <c r="M8" s="35">
        <v>44466</v>
      </c>
      <c r="N8" s="35">
        <v>54543</v>
      </c>
      <c r="O8" s="35">
        <v>54522</v>
      </c>
      <c r="P8" s="35">
        <f>SUM(D8:O8)</f>
        <v>556609</v>
      </c>
      <c r="Q8" s="36"/>
      <c r="R8" s="67"/>
    </row>
    <row r="9" spans="2:19" s="1" customFormat="1" ht="20.100000000000001" customHeight="1" x14ac:dyDescent="0.25">
      <c r="B9" s="30" t="s">
        <v>54</v>
      </c>
      <c r="C9" s="14"/>
      <c r="D9" s="15">
        <v>85389</v>
      </c>
      <c r="E9" s="15">
        <v>80759</v>
      </c>
      <c r="F9" s="15">
        <v>97205</v>
      </c>
      <c r="G9" s="15">
        <v>86741</v>
      </c>
      <c r="H9" s="15">
        <v>90203</v>
      </c>
      <c r="I9" s="15">
        <v>89502</v>
      </c>
      <c r="J9" s="15">
        <v>91992</v>
      </c>
      <c r="K9" s="15">
        <v>94992</v>
      </c>
      <c r="L9" s="15">
        <v>87011</v>
      </c>
      <c r="M9" s="15">
        <v>84682</v>
      </c>
      <c r="N9" s="15">
        <v>90866</v>
      </c>
      <c r="O9" s="15">
        <v>111322</v>
      </c>
      <c r="P9" s="35">
        <f t="shared" ref="P9:P10" si="0">SUM(D9:O9)</f>
        <v>1090664</v>
      </c>
      <c r="Q9" s="3"/>
    </row>
    <row r="10" spans="2:19" s="1" customFormat="1" ht="20.100000000000001" customHeight="1" x14ac:dyDescent="0.25">
      <c r="B10" s="32" t="s">
        <v>55</v>
      </c>
      <c r="C10" s="33"/>
      <c r="D10" s="34">
        <v>2712</v>
      </c>
      <c r="E10" s="34">
        <v>2657</v>
      </c>
      <c r="F10" s="34">
        <v>4088</v>
      </c>
      <c r="G10" s="34">
        <v>3425</v>
      </c>
      <c r="H10" s="34">
        <v>3641</v>
      </c>
      <c r="I10" s="34">
        <v>3430</v>
      </c>
      <c r="J10" s="34">
        <v>3388</v>
      </c>
      <c r="K10" s="34">
        <v>3395</v>
      </c>
      <c r="L10" s="34">
        <v>3600</v>
      </c>
      <c r="M10" s="34">
        <v>3220</v>
      </c>
      <c r="N10" s="34">
        <v>3306</v>
      </c>
      <c r="O10" s="34">
        <v>4154</v>
      </c>
      <c r="P10" s="46">
        <f t="shared" si="0"/>
        <v>41016</v>
      </c>
      <c r="Q10" s="3"/>
    </row>
    <row r="11" spans="2:19" s="1" customFormat="1" x14ac:dyDescent="0.25">
      <c r="B11" s="1" t="s">
        <v>52</v>
      </c>
    </row>
    <row r="12" spans="2:19" s="1" customFormat="1" x14ac:dyDescent="0.25">
      <c r="B12" s="1" t="s">
        <v>129</v>
      </c>
    </row>
    <row r="13" spans="2:19" s="1" customFormat="1" x14ac:dyDescent="0.25"/>
    <row r="14" spans="2:19" s="1" customFormat="1" x14ac:dyDescent="0.25"/>
    <row r="15" spans="2:19" s="1" customFormat="1" ht="23.25" x14ac:dyDescent="0.25">
      <c r="B15" s="106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9" s="1" customFormat="1" ht="18.75" x14ac:dyDescent="0.25">
      <c r="B16" s="19" t="s">
        <v>56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25">
      <c r="B18" s="24" t="s">
        <v>57</v>
      </c>
      <c r="C18" s="27"/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40</v>
      </c>
    </row>
    <row r="19" spans="2:16" s="1" customFormat="1" ht="20.100000000000001" customHeight="1" x14ac:dyDescent="0.25">
      <c r="B19" s="68"/>
      <c r="C19" s="39" t="s">
        <v>17</v>
      </c>
      <c r="D19" s="73">
        <f>+D8/D$7*100</f>
        <v>32.892301364228423</v>
      </c>
      <c r="E19" s="73">
        <f t="shared" ref="E19:P19" si="1">+E8/E$7*100</f>
        <v>32.047866924085795</v>
      </c>
      <c r="F19" s="73">
        <f t="shared" si="1"/>
        <v>31.408624285598201</v>
      </c>
      <c r="G19" s="73">
        <f t="shared" si="1"/>
        <v>31.735865055570699</v>
      </c>
      <c r="H19" s="73">
        <f t="shared" si="1"/>
        <v>31.727971132580606</v>
      </c>
      <c r="I19" s="73">
        <f t="shared" si="1"/>
        <v>33.423599618875684</v>
      </c>
      <c r="J19" s="73">
        <f t="shared" si="1"/>
        <v>34.939052257488015</v>
      </c>
      <c r="K19" s="73">
        <f t="shared" si="1"/>
        <v>33.927216316224218</v>
      </c>
      <c r="L19" s="73">
        <f t="shared" si="1"/>
        <v>30.755710431998288</v>
      </c>
      <c r="M19" s="73">
        <f t="shared" si="1"/>
        <v>33.592711229300129</v>
      </c>
      <c r="N19" s="73">
        <f t="shared" si="1"/>
        <v>36.676192717614228</v>
      </c>
      <c r="O19" s="73">
        <f t="shared" si="1"/>
        <v>32.072142025200293</v>
      </c>
      <c r="P19" s="73">
        <f t="shared" si="1"/>
        <v>32.96882228101942</v>
      </c>
    </row>
    <row r="20" spans="2:16" s="1" customFormat="1" ht="20.100000000000001" customHeight="1" x14ac:dyDescent="0.25">
      <c r="B20" s="69"/>
      <c r="C20" s="54" t="s">
        <v>58</v>
      </c>
      <c r="D20" s="29">
        <f>+D9/D$7*100</f>
        <v>65.041932314161016</v>
      </c>
      <c r="E20" s="29">
        <f t="shared" ref="E20:P20" si="2">+E9/E$7*100</f>
        <v>65.787694388100064</v>
      </c>
      <c r="F20" s="29">
        <f t="shared" si="2"/>
        <v>65.823153389853459</v>
      </c>
      <c r="G20" s="29">
        <f t="shared" si="2"/>
        <v>65.671088095454408</v>
      </c>
      <c r="H20" s="29">
        <f t="shared" si="2"/>
        <v>65.623181236177402</v>
      </c>
      <c r="I20" s="29">
        <f t="shared" si="2"/>
        <v>64.119151496915904</v>
      </c>
      <c r="J20" s="29">
        <f t="shared" si="2"/>
        <v>62.749913029242641</v>
      </c>
      <c r="K20" s="29">
        <f t="shared" si="2"/>
        <v>63.792837139959843</v>
      </c>
      <c r="L20" s="29">
        <f t="shared" si="2"/>
        <v>66.493194861566437</v>
      </c>
      <c r="M20" s="29">
        <f t="shared" si="2"/>
        <v>63.974676659011244</v>
      </c>
      <c r="N20" s="29">
        <f t="shared" si="2"/>
        <v>61.100763204787675</v>
      </c>
      <c r="O20" s="29">
        <f t="shared" si="2"/>
        <v>65.484299815291948</v>
      </c>
      <c r="P20" s="29">
        <f t="shared" si="2"/>
        <v>64.6017358402501</v>
      </c>
    </row>
    <row r="21" spans="2:16" s="1" customFormat="1" ht="20.100000000000001" customHeight="1" x14ac:dyDescent="0.25">
      <c r="B21" s="70"/>
      <c r="C21" s="55" t="s">
        <v>59</v>
      </c>
      <c r="D21" s="74">
        <f>+D10/D$7*100</f>
        <v>2.0657663216105666</v>
      </c>
      <c r="E21" s="74">
        <f t="shared" ref="E21:P21" si="3">+E10/E$7*100</f>
        <v>2.1644386878141368</v>
      </c>
      <c r="F21" s="74">
        <f t="shared" si="3"/>
        <v>2.7682223245483355</v>
      </c>
      <c r="G21" s="74">
        <f t="shared" si="3"/>
        <v>2.593046848974895</v>
      </c>
      <c r="H21" s="74">
        <f t="shared" si="3"/>
        <v>2.6488476312419977</v>
      </c>
      <c r="I21" s="74">
        <f t="shared" si="3"/>
        <v>2.4572488842084148</v>
      </c>
      <c r="J21" s="74">
        <f t="shared" si="3"/>
        <v>2.3110347132693501</v>
      </c>
      <c r="K21" s="74">
        <f t="shared" si="3"/>
        <v>2.2799465438159388</v>
      </c>
      <c r="L21" s="74">
        <f t="shared" si="3"/>
        <v>2.7510947064352691</v>
      </c>
      <c r="M21" s="74">
        <f t="shared" si="3"/>
        <v>2.4326121116886257</v>
      </c>
      <c r="N21" s="74">
        <f t="shared" si="3"/>
        <v>2.22304407759809</v>
      </c>
      <c r="O21" s="74">
        <f t="shared" si="3"/>
        <v>2.4435581595077589</v>
      </c>
      <c r="P21" s="74">
        <f t="shared" si="3"/>
        <v>2.4294418787304779</v>
      </c>
    </row>
    <row r="22" spans="2:16" x14ac:dyDescent="0.25">
      <c r="B22" s="1" t="s">
        <v>52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B2:R24"/>
  <sheetViews>
    <sheetView workbookViewId="0">
      <selection activeCell="P7" sqref="P7:P10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6" ht="23.25" x14ac:dyDescent="0.25">
      <c r="B2" s="106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25">
      <c r="B5" s="6"/>
      <c r="C5" s="7" t="s">
        <v>39</v>
      </c>
      <c r="D5" s="133">
        <v>2016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5"/>
    </row>
    <row r="6" spans="2:16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40</v>
      </c>
    </row>
    <row r="7" spans="2:16" s="1" customFormat="1" ht="19.5" customHeight="1" x14ac:dyDescent="0.25">
      <c r="B7" s="72"/>
      <c r="C7" s="42" t="s">
        <v>60</v>
      </c>
      <c r="D7" s="122">
        <v>7494</v>
      </c>
      <c r="E7" s="122">
        <v>6631</v>
      </c>
      <c r="F7" s="122">
        <v>8019</v>
      </c>
      <c r="G7" s="122">
        <v>6105</v>
      </c>
      <c r="H7" s="122">
        <v>6142</v>
      </c>
      <c r="I7" s="122">
        <v>6182</v>
      </c>
      <c r="J7" s="122">
        <v>6033</v>
      </c>
      <c r="K7" s="122">
        <v>6423</v>
      </c>
      <c r="L7" s="122">
        <v>7273</v>
      </c>
      <c r="M7" s="122">
        <v>6719</v>
      </c>
      <c r="N7" s="122">
        <v>6363</v>
      </c>
      <c r="O7" s="122">
        <v>7111</v>
      </c>
      <c r="P7" s="124">
        <f>SUM(D7:O7)</f>
        <v>80495</v>
      </c>
    </row>
    <row r="8" spans="2:16" s="1" customFormat="1" ht="19.5" customHeight="1" x14ac:dyDescent="0.25">
      <c r="B8" s="68"/>
      <c r="C8" s="39" t="s">
        <v>61</v>
      </c>
      <c r="D8" s="43">
        <v>58</v>
      </c>
      <c r="E8" s="43">
        <v>64</v>
      </c>
      <c r="F8" s="43">
        <v>60</v>
      </c>
      <c r="G8" s="43">
        <v>137</v>
      </c>
      <c r="H8" s="43">
        <v>41</v>
      </c>
      <c r="I8" s="43">
        <v>91</v>
      </c>
      <c r="J8" s="43">
        <v>48</v>
      </c>
      <c r="K8" s="43">
        <v>59</v>
      </c>
      <c r="L8" s="43">
        <v>79</v>
      </c>
      <c r="M8" s="43">
        <v>93</v>
      </c>
      <c r="N8" s="43">
        <v>159</v>
      </c>
      <c r="O8" s="43">
        <v>202</v>
      </c>
      <c r="P8" s="125">
        <f t="shared" ref="P8:P10" si="0">SUM(D8:O8)</f>
        <v>1091</v>
      </c>
    </row>
    <row r="9" spans="2:16" s="1" customFormat="1" ht="19.5" customHeight="1" x14ac:dyDescent="0.25">
      <c r="B9" s="69"/>
      <c r="C9" s="40" t="s">
        <v>19</v>
      </c>
      <c r="D9" s="15">
        <v>132454</v>
      </c>
      <c r="E9" s="15">
        <v>125415</v>
      </c>
      <c r="F9" s="15">
        <v>151120</v>
      </c>
      <c r="G9" s="15">
        <v>138772</v>
      </c>
      <c r="H9" s="15">
        <v>143453</v>
      </c>
      <c r="I9" s="15">
        <v>146579</v>
      </c>
      <c r="J9" s="15">
        <v>155281</v>
      </c>
      <c r="K9" s="15">
        <v>158124</v>
      </c>
      <c r="L9" s="15">
        <v>134957</v>
      </c>
      <c r="M9" s="15">
        <v>136193</v>
      </c>
      <c r="N9" s="15">
        <v>153445</v>
      </c>
      <c r="O9" s="15">
        <v>174955</v>
      </c>
      <c r="P9" s="125">
        <f t="shared" si="0"/>
        <v>1750748</v>
      </c>
    </row>
    <row r="10" spans="2:16" s="1" customFormat="1" ht="19.5" customHeight="1" x14ac:dyDescent="0.25">
      <c r="B10" s="70"/>
      <c r="C10" s="41" t="s">
        <v>20</v>
      </c>
      <c r="D10" s="44">
        <v>9828</v>
      </c>
      <c r="E10" s="44">
        <v>10148</v>
      </c>
      <c r="F10" s="44">
        <v>14190</v>
      </c>
      <c r="G10" s="44">
        <v>12807</v>
      </c>
      <c r="H10" s="44">
        <v>12712</v>
      </c>
      <c r="I10" s="44">
        <v>13763</v>
      </c>
      <c r="J10" s="44">
        <v>13661</v>
      </c>
      <c r="K10" s="44">
        <v>13668</v>
      </c>
      <c r="L10" s="44">
        <v>12757</v>
      </c>
      <c r="M10" s="44">
        <v>12004</v>
      </c>
      <c r="N10" s="44">
        <v>13779</v>
      </c>
      <c r="O10" s="44">
        <v>16945</v>
      </c>
      <c r="P10" s="34">
        <f t="shared" si="0"/>
        <v>156262</v>
      </c>
    </row>
    <row r="11" spans="2:16" x14ac:dyDescent="0.25">
      <c r="B11" s="1" t="s">
        <v>62</v>
      </c>
    </row>
    <row r="12" spans="2:16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5" spans="2:16" ht="23.25" x14ac:dyDescent="0.25">
      <c r="B15" s="106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ht="18.75" x14ac:dyDescent="0.25">
      <c r="B16" s="19" t="s">
        <v>56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x14ac:dyDescent="0.25">
      <c r="B18" s="6"/>
      <c r="C18" s="7" t="s">
        <v>63</v>
      </c>
      <c r="D18" s="133">
        <v>2016</v>
      </c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5"/>
    </row>
    <row r="19" spans="2:16" x14ac:dyDescent="0.25">
      <c r="B19" s="12"/>
      <c r="C19" s="11"/>
      <c r="D19" s="25" t="s">
        <v>1</v>
      </c>
      <c r="E19" s="28" t="s">
        <v>2</v>
      </c>
      <c r="F19" s="28" t="s">
        <v>3</v>
      </c>
      <c r="G19" s="28" t="s">
        <v>4</v>
      </c>
      <c r="H19" s="28" t="s">
        <v>5</v>
      </c>
      <c r="I19" s="28" t="s">
        <v>6</v>
      </c>
      <c r="J19" s="28" t="s">
        <v>7</v>
      </c>
      <c r="K19" s="28" t="s">
        <v>8</v>
      </c>
      <c r="L19" s="28" t="s">
        <v>9</v>
      </c>
      <c r="M19" s="28" t="s">
        <v>10</v>
      </c>
      <c r="N19" s="28" t="s">
        <v>11</v>
      </c>
      <c r="O19" s="28" t="s">
        <v>12</v>
      </c>
      <c r="P19" s="26" t="s">
        <v>40</v>
      </c>
    </row>
    <row r="20" spans="2:16" s="1" customFormat="1" ht="19.5" customHeight="1" x14ac:dyDescent="0.25">
      <c r="B20" s="72"/>
      <c r="C20" s="42" t="s">
        <v>60</v>
      </c>
      <c r="D20" s="73">
        <f>+D7/SUM(D$7:D$10)*100</f>
        <v>5.0015350321021934</v>
      </c>
      <c r="E20" s="73">
        <f t="shared" ref="E20:P20" si="1">+E7/SUM(E$7:E$10)*100</f>
        <v>4.6612492794781319</v>
      </c>
      <c r="F20" s="73">
        <f t="shared" si="1"/>
        <v>4.6248608619923983</v>
      </c>
      <c r="G20" s="73">
        <f t="shared" si="1"/>
        <v>3.8683064991350964</v>
      </c>
      <c r="H20" s="73">
        <f t="shared" si="1"/>
        <v>3.7832310838445808</v>
      </c>
      <c r="I20" s="73">
        <f t="shared" si="1"/>
        <v>3.7103502085646549</v>
      </c>
      <c r="J20" s="73">
        <f t="shared" si="1"/>
        <v>3.446975540357553</v>
      </c>
      <c r="K20" s="73">
        <f t="shared" si="1"/>
        <v>3.6028809585245187</v>
      </c>
      <c r="L20" s="73">
        <f t="shared" si="1"/>
        <v>4.6902609211561526</v>
      </c>
      <c r="M20" s="73">
        <f t="shared" si="1"/>
        <v>4.3345870239792532</v>
      </c>
      <c r="N20" s="73">
        <f t="shared" si="1"/>
        <v>3.6622425840019339</v>
      </c>
      <c r="O20" s="73">
        <f t="shared" si="1"/>
        <v>3.569546164155954</v>
      </c>
      <c r="P20" s="73">
        <f t="shared" si="1"/>
        <v>4.0478307308271768</v>
      </c>
    </row>
    <row r="21" spans="2:16" s="1" customFormat="1" ht="19.5" customHeight="1" x14ac:dyDescent="0.25">
      <c r="B21" s="68"/>
      <c r="C21" s="39" t="s">
        <v>61</v>
      </c>
      <c r="D21" s="29">
        <f t="shared" ref="D21:P23" si="2">+D8/SUM(D$7:D$10)*100</f>
        <v>3.8709505185738881E-2</v>
      </c>
      <c r="E21" s="29">
        <f t="shared" si="2"/>
        <v>4.4988682534549899E-2</v>
      </c>
      <c r="F21" s="29">
        <f t="shared" si="2"/>
        <v>3.460427132055667E-2</v>
      </c>
      <c r="G21" s="29">
        <f t="shared" si="2"/>
        <v>8.6807205631696666E-2</v>
      </c>
      <c r="H21" s="29">
        <f t="shared" si="2"/>
        <v>2.5254391800330157E-2</v>
      </c>
      <c r="I21" s="29">
        <f t="shared" si="2"/>
        <v>5.4616931248687092E-2</v>
      </c>
      <c r="J21" s="29">
        <f t="shared" si="2"/>
        <v>2.7424967004336574E-2</v>
      </c>
      <c r="K21" s="29">
        <f t="shared" si="2"/>
        <v>3.3095123237263983E-2</v>
      </c>
      <c r="L21" s="29">
        <f t="shared" si="2"/>
        <v>5.0946048779229494E-2</v>
      </c>
      <c r="M21" s="29">
        <f t="shared" si="2"/>
        <v>5.9996516331309792E-2</v>
      </c>
      <c r="N21" s="29">
        <f t="shared" si="2"/>
        <v>9.1512898138662188E-2</v>
      </c>
      <c r="O21" s="29">
        <f t="shared" si="2"/>
        <v>0.10139900508500951</v>
      </c>
      <c r="P21" s="29">
        <f t="shared" si="2"/>
        <v>5.4862827844368585E-2</v>
      </c>
    </row>
    <row r="22" spans="2:16" s="1" customFormat="1" ht="19.5" customHeight="1" x14ac:dyDescent="0.25">
      <c r="B22" s="69"/>
      <c r="C22" s="40" t="s">
        <v>19</v>
      </c>
      <c r="D22" s="29">
        <f t="shared" si="2"/>
        <v>88.400496549514799</v>
      </c>
      <c r="E22" s="29">
        <f t="shared" si="2"/>
        <v>88.160244063602761</v>
      </c>
      <c r="F22" s="29">
        <f t="shared" si="2"/>
        <v>87.156624699375399</v>
      </c>
      <c r="G22" s="29">
        <f t="shared" si="2"/>
        <v>87.929996641765044</v>
      </c>
      <c r="H22" s="29">
        <f t="shared" si="2"/>
        <v>88.361421144701495</v>
      </c>
      <c r="I22" s="29">
        <f t="shared" si="2"/>
        <v>87.974672148365997</v>
      </c>
      <c r="J22" s="29">
        <f t="shared" si="2"/>
        <v>88.72033961250807</v>
      </c>
      <c r="K22" s="29">
        <f t="shared" si="2"/>
        <v>88.697174013036118</v>
      </c>
      <c r="L22" s="29">
        <f t="shared" si="2"/>
        <v>87.031973482259161</v>
      </c>
      <c r="M22" s="29">
        <f t="shared" si="2"/>
        <v>87.861349986129838</v>
      </c>
      <c r="N22" s="29">
        <f t="shared" si="2"/>
        <v>88.315702231993825</v>
      </c>
      <c r="O22" s="29">
        <f t="shared" si="2"/>
        <v>87.823083834890298</v>
      </c>
      <c r="P22" s="29">
        <f t="shared" si="2"/>
        <v>88.039400662578018</v>
      </c>
    </row>
    <row r="23" spans="2:16" s="1" customFormat="1" ht="19.5" customHeight="1" x14ac:dyDescent="0.25">
      <c r="B23" s="70"/>
      <c r="C23" s="41" t="s">
        <v>20</v>
      </c>
      <c r="D23" s="74">
        <f t="shared" si="2"/>
        <v>6.5592589131972714</v>
      </c>
      <c r="E23" s="74">
        <f t="shared" si="2"/>
        <v>7.1335179743845689</v>
      </c>
      <c r="F23" s="74">
        <f t="shared" si="2"/>
        <v>8.1839101673116517</v>
      </c>
      <c r="G23" s="74">
        <f t="shared" si="2"/>
        <v>8.11488965346817</v>
      </c>
      <c r="H23" s="74">
        <f t="shared" si="2"/>
        <v>7.8300933796535839</v>
      </c>
      <c r="I23" s="74">
        <f t="shared" si="2"/>
        <v>8.260360711820665</v>
      </c>
      <c r="J23" s="74">
        <f t="shared" si="2"/>
        <v>7.8052598801300404</v>
      </c>
      <c r="K23" s="74">
        <f t="shared" si="2"/>
        <v>7.6668499052021044</v>
      </c>
      <c r="L23" s="74">
        <f t="shared" si="2"/>
        <v>8.2268195478054498</v>
      </c>
      <c r="M23" s="74">
        <f t="shared" si="2"/>
        <v>7.7440664735595997</v>
      </c>
      <c r="N23" s="74">
        <f t="shared" si="2"/>
        <v>7.9305422858655747</v>
      </c>
      <c r="O23" s="74">
        <f t="shared" si="2"/>
        <v>8.5059709958687435</v>
      </c>
      <c r="P23" s="74">
        <f t="shared" si="2"/>
        <v>7.8579057787504345</v>
      </c>
    </row>
    <row r="24" spans="2:16" x14ac:dyDescent="0.25">
      <c r="B24" s="1" t="s">
        <v>52</v>
      </c>
    </row>
  </sheetData>
  <mergeCells count="2">
    <mergeCell ref="D5:P5"/>
    <mergeCell ref="D18:P18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fitToPage="1"/>
  </sheetPr>
  <dimension ref="B2:Q151"/>
  <sheetViews>
    <sheetView tabSelected="1" topLeftCell="A4" workbookViewId="0">
      <selection activeCell="R14" sqref="R14"/>
    </sheetView>
  </sheetViews>
  <sheetFormatPr defaultRowHeight="15" x14ac:dyDescent="0.25"/>
  <cols>
    <col min="2" max="2" width="5.42578125" style="1" customWidth="1"/>
    <col min="3" max="3" width="5" style="1" customWidth="1"/>
    <col min="4" max="4" width="37.42578125" style="1" bestFit="1" customWidth="1"/>
    <col min="5" max="15" width="10.7109375" style="1" customWidth="1"/>
    <col min="16" max="16" width="13.5703125" style="1" customWidth="1"/>
    <col min="17" max="17" width="12.28515625" style="1" customWidth="1"/>
  </cols>
  <sheetData>
    <row r="2" spans="2:17" ht="23.25" x14ac:dyDescent="0.25">
      <c r="B2" s="106" t="s">
        <v>64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25">
      <c r="B5" s="6"/>
      <c r="C5" s="76" t="s">
        <v>39</v>
      </c>
      <c r="D5" s="7"/>
      <c r="E5" s="62">
        <v>2016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s="1" customFormat="1" ht="19.5" customHeight="1" x14ac:dyDescent="0.25">
      <c r="B6" s="12"/>
      <c r="C6" s="77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52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40</v>
      </c>
    </row>
    <row r="7" spans="2:17" s="1" customFormat="1" ht="19.5" customHeight="1" x14ac:dyDescent="0.25">
      <c r="B7" s="71" t="s">
        <v>41</v>
      </c>
      <c r="C7" s="75"/>
      <c r="D7" s="78"/>
      <c r="E7" s="79">
        <f>E8+E46+E71+E141</f>
        <v>155283</v>
      </c>
      <c r="F7" s="79">
        <f>F8+F46+F71+F141</f>
        <v>146809</v>
      </c>
      <c r="G7" s="79">
        <f>G8+G46+G71+G141</f>
        <v>179219</v>
      </c>
      <c r="H7" s="79">
        <f>H8+H46+H71+H141</f>
        <v>162939</v>
      </c>
      <c r="I7" s="79">
        <f>I8+I46+I71+I141</f>
        <v>167489</v>
      </c>
      <c r="J7" s="79">
        <f>J8+J46+J71+J141</f>
        <v>171797</v>
      </c>
      <c r="K7" s="79">
        <f>K8+K46+K71+K141</f>
        <v>181408</v>
      </c>
      <c r="L7" s="79">
        <f>L8+L46+L71+L141</f>
        <v>183890</v>
      </c>
      <c r="M7" s="79">
        <f>M8+M46+M71+M141</f>
        <v>159961</v>
      </c>
      <c r="N7" s="79">
        <f>N8+N46+N71+N141</f>
        <v>159037</v>
      </c>
      <c r="O7" s="79">
        <f>O8+O46+O71+O141</f>
        <v>178156</v>
      </c>
      <c r="P7" s="79">
        <f>P8+P46+P71+P141</f>
        <v>204329</v>
      </c>
      <c r="Q7" s="80">
        <f>SUM(E7:P7)</f>
        <v>2050317</v>
      </c>
    </row>
    <row r="8" spans="2:17" s="1" customFormat="1" ht="19.5" customHeight="1" x14ac:dyDescent="0.25">
      <c r="B8" s="81" t="s">
        <v>43</v>
      </c>
      <c r="C8" s="82"/>
      <c r="D8" s="107"/>
      <c r="E8" s="114">
        <f>+E9+E45</f>
        <v>131283</v>
      </c>
      <c r="F8" s="114">
        <f>+F9+F45</f>
        <v>122757</v>
      </c>
      <c r="G8" s="114">
        <f>+G9+G45</f>
        <v>147676</v>
      </c>
      <c r="H8" s="114">
        <f>+H9+H45</f>
        <v>132084</v>
      </c>
      <c r="I8" s="114">
        <f>+I9+I45</f>
        <v>137456</v>
      </c>
      <c r="J8" s="114">
        <f>+J9+J45</f>
        <v>139587</v>
      </c>
      <c r="K8" s="114">
        <f>+K9+K45</f>
        <v>146601</v>
      </c>
      <c r="L8" s="114">
        <f>+L9+L45</f>
        <v>148907</v>
      </c>
      <c r="M8" s="114">
        <f>+M9+M45</f>
        <v>130857</v>
      </c>
      <c r="N8" s="114">
        <f>+N9+N45</f>
        <v>132368</v>
      </c>
      <c r="O8" s="114">
        <f>+O9+O45</f>
        <v>148715</v>
      </c>
      <c r="P8" s="114">
        <f>+P9+P45</f>
        <v>169998</v>
      </c>
      <c r="Q8" s="114">
        <f t="shared" ref="Q8:Q71" si="0">SUM(E8:P8)</f>
        <v>1688289</v>
      </c>
    </row>
    <row r="9" spans="2:17" s="1" customFormat="1" ht="19.5" customHeight="1" x14ac:dyDescent="0.25">
      <c r="B9" s="16"/>
      <c r="C9" s="83" t="s">
        <v>65</v>
      </c>
      <c r="D9" s="109"/>
      <c r="E9" s="123">
        <f>+E10+E11+E14+E17+E22+E23+E24+E25+E28+E29+E32+E33+E36+E37+E40+E41+E44</f>
        <v>128968</v>
      </c>
      <c r="F9" s="123">
        <f>+F10+F11+F14+F17+F22+F23+F24+F25+F28+F29+F32+F33+F36+F37+F40+F41+F44</f>
        <v>120928</v>
      </c>
      <c r="G9" s="123">
        <f>+G10+G11+G14+G17+G22+G23+G24+G25+G28+G29+G32+G33+G36+G37+G40+G41+G44</f>
        <v>145618</v>
      </c>
      <c r="H9" s="123">
        <f>+H10+H11+H14+H17+H22+H23+H24+H25+H28+H29+H32+H33+H36+H37+H40+H41+H44</f>
        <v>130220</v>
      </c>
      <c r="I9" s="123">
        <f>+I10+I11+I14+I17+I22+I23+I24+I25+I28+I29+I32+I33+I36+I37+I40+I41+I44</f>
        <v>135634</v>
      </c>
      <c r="J9" s="123">
        <f>+J10+J11+J14+J17+J22+J23+J24+J25+J28+J29+J32+J33+J36+J37+J40+J41+J44</f>
        <v>137680</v>
      </c>
      <c r="K9" s="123">
        <f>+K10+K11+K14+K17+K22+K23+K24+K25+K28+K29+K32+K33+K36+K37+K40+K41+K44</f>
        <v>144291</v>
      </c>
      <c r="L9" s="123">
        <f>+L10+L11+L14+L17+L22+L23+L24+L25+L28+L29+L32+L33+L36+L37+L40+L41+L44</f>
        <v>146903</v>
      </c>
      <c r="M9" s="123">
        <f>+M10+M11+M14+M17+M22+M23+M24+M25+M28+M29+M32+M33+M36+M37+M40+M41+M44</f>
        <v>129111</v>
      </c>
      <c r="N9" s="123">
        <f>+N10+N11+N14+N17+N22+N23+N24+N25+N28+N29+N32+N33+N36+N37+N40+N41+N44</f>
        <v>130524</v>
      </c>
      <c r="O9" s="123">
        <f>+O10+O11+O14+O17+O22+O23+O24+O25+O28+O29+O32+O33+O36+O37+O40+O41+O44</f>
        <v>146854</v>
      </c>
      <c r="P9" s="123">
        <f>+P10+P11+P14+P17+P22+P23+P24+P25+P28+P29+P32+P33+P36+P37+P40+P41+P44</f>
        <v>167523</v>
      </c>
      <c r="Q9" s="123">
        <f t="shared" si="0"/>
        <v>1664254</v>
      </c>
    </row>
    <row r="10" spans="2:17" s="1" customFormat="1" ht="19.5" customHeight="1" x14ac:dyDescent="0.25">
      <c r="B10" s="84"/>
      <c r="C10" s="85"/>
      <c r="D10" s="109" t="s">
        <v>82</v>
      </c>
      <c r="E10" s="35">
        <v>799</v>
      </c>
      <c r="F10" s="35">
        <v>864</v>
      </c>
      <c r="G10" s="35">
        <v>1545</v>
      </c>
      <c r="H10" s="35">
        <v>790</v>
      </c>
      <c r="I10" s="35">
        <v>830</v>
      </c>
      <c r="J10" s="35">
        <v>1205</v>
      </c>
      <c r="K10" s="35">
        <v>945</v>
      </c>
      <c r="L10" s="35">
        <v>1009</v>
      </c>
      <c r="M10" s="35">
        <v>943</v>
      </c>
      <c r="N10" s="35">
        <v>876</v>
      </c>
      <c r="O10" s="35">
        <v>685</v>
      </c>
      <c r="P10" s="35">
        <v>1109</v>
      </c>
      <c r="Q10" s="15">
        <f t="shared" si="0"/>
        <v>11600</v>
      </c>
    </row>
    <row r="11" spans="2:17" s="1" customFormat="1" ht="19.5" customHeight="1" x14ac:dyDescent="0.25">
      <c r="B11" s="84"/>
      <c r="C11" s="85"/>
      <c r="D11" s="109" t="s">
        <v>79</v>
      </c>
      <c r="E11" s="35">
        <f>+E12+E13</f>
        <v>877</v>
      </c>
      <c r="F11" s="35">
        <f t="shared" ref="F11:P11" si="1">+F12+F13</f>
        <v>746</v>
      </c>
      <c r="G11" s="35">
        <f t="shared" si="1"/>
        <v>930</v>
      </c>
      <c r="H11" s="35">
        <f t="shared" si="1"/>
        <v>980</v>
      </c>
      <c r="I11" s="35">
        <f t="shared" si="1"/>
        <v>1209</v>
      </c>
      <c r="J11" s="35">
        <f t="shared" si="1"/>
        <v>1321</v>
      </c>
      <c r="K11" s="35">
        <f t="shared" si="1"/>
        <v>1229</v>
      </c>
      <c r="L11" s="35">
        <f t="shared" si="1"/>
        <v>1314</v>
      </c>
      <c r="M11" s="35">
        <f t="shared" si="1"/>
        <v>1153</v>
      </c>
      <c r="N11" s="35">
        <f t="shared" si="1"/>
        <v>1146</v>
      </c>
      <c r="O11" s="35">
        <f t="shared" si="1"/>
        <v>1006</v>
      </c>
      <c r="P11" s="35">
        <f t="shared" si="1"/>
        <v>1385</v>
      </c>
      <c r="Q11" s="15">
        <f t="shared" si="0"/>
        <v>13296</v>
      </c>
    </row>
    <row r="12" spans="2:17" s="1" customFormat="1" ht="19.5" customHeight="1" x14ac:dyDescent="0.25">
      <c r="B12" s="84"/>
      <c r="C12" s="85"/>
      <c r="D12" s="109" t="s">
        <v>80</v>
      </c>
      <c r="E12" s="35">
        <v>783</v>
      </c>
      <c r="F12" s="35">
        <v>628</v>
      </c>
      <c r="G12" s="35">
        <v>776</v>
      </c>
      <c r="H12" s="35">
        <v>843</v>
      </c>
      <c r="I12" s="35">
        <v>1082</v>
      </c>
      <c r="J12" s="35">
        <v>1178</v>
      </c>
      <c r="K12" s="35">
        <v>1128</v>
      </c>
      <c r="L12" s="35">
        <v>1216</v>
      </c>
      <c r="M12" s="35">
        <v>1034</v>
      </c>
      <c r="N12" s="35">
        <v>1029</v>
      </c>
      <c r="O12" s="35">
        <v>898</v>
      </c>
      <c r="P12" s="35">
        <v>1265</v>
      </c>
      <c r="Q12" s="15">
        <f t="shared" si="0"/>
        <v>11860</v>
      </c>
    </row>
    <row r="13" spans="2:17" s="1" customFormat="1" ht="19.5" customHeight="1" x14ac:dyDescent="0.25">
      <c r="B13" s="84"/>
      <c r="C13" s="85"/>
      <c r="D13" s="109" t="s">
        <v>83</v>
      </c>
      <c r="E13" s="35">
        <v>94</v>
      </c>
      <c r="F13" s="35">
        <v>118</v>
      </c>
      <c r="G13" s="35">
        <v>154</v>
      </c>
      <c r="H13" s="35">
        <v>137</v>
      </c>
      <c r="I13" s="35">
        <v>127</v>
      </c>
      <c r="J13" s="35">
        <v>143</v>
      </c>
      <c r="K13" s="35">
        <v>101</v>
      </c>
      <c r="L13" s="35">
        <v>98</v>
      </c>
      <c r="M13" s="35">
        <v>119</v>
      </c>
      <c r="N13" s="35">
        <v>117</v>
      </c>
      <c r="O13" s="35">
        <v>108</v>
      </c>
      <c r="P13" s="35">
        <v>120</v>
      </c>
      <c r="Q13" s="15">
        <f t="shared" si="0"/>
        <v>1436</v>
      </c>
    </row>
    <row r="14" spans="2:17" s="1" customFormat="1" ht="19.5" customHeight="1" x14ac:dyDescent="0.25">
      <c r="B14" s="84"/>
      <c r="C14" s="85"/>
      <c r="D14" s="109" t="s">
        <v>115</v>
      </c>
      <c r="E14" s="35">
        <f>E15+E16</f>
        <v>2033</v>
      </c>
      <c r="F14" s="35">
        <f t="shared" ref="F14:P14" si="2">F15+F16</f>
        <v>2100</v>
      </c>
      <c r="G14" s="35">
        <f t="shared" si="2"/>
        <v>2488</v>
      </c>
      <c r="H14" s="35">
        <f t="shared" si="2"/>
        <v>2405</v>
      </c>
      <c r="I14" s="35">
        <f t="shared" si="2"/>
        <v>3182</v>
      </c>
      <c r="J14" s="35">
        <f t="shared" si="2"/>
        <v>2985</v>
      </c>
      <c r="K14" s="35">
        <f t="shared" si="2"/>
        <v>2406</v>
      </c>
      <c r="L14" s="35">
        <f t="shared" si="2"/>
        <v>2604</v>
      </c>
      <c r="M14" s="35">
        <f t="shared" si="2"/>
        <v>3530</v>
      </c>
      <c r="N14" s="35">
        <f t="shared" si="2"/>
        <v>1513</v>
      </c>
      <c r="O14" s="35">
        <f t="shared" si="2"/>
        <v>1017</v>
      </c>
      <c r="P14" s="35">
        <f t="shared" si="2"/>
        <v>1049</v>
      </c>
      <c r="Q14" s="15">
        <f t="shared" si="0"/>
        <v>27312</v>
      </c>
    </row>
    <row r="15" spans="2:17" s="1" customFormat="1" ht="19.5" customHeight="1" x14ac:dyDescent="0.25">
      <c r="B15" s="84"/>
      <c r="C15" s="85"/>
      <c r="D15" s="109" t="s">
        <v>85</v>
      </c>
      <c r="E15" s="35">
        <v>1920</v>
      </c>
      <c r="F15" s="35">
        <v>1993</v>
      </c>
      <c r="G15" s="35">
        <v>2361</v>
      </c>
      <c r="H15" s="35">
        <v>2269</v>
      </c>
      <c r="I15" s="35">
        <v>3065</v>
      </c>
      <c r="J15" s="35">
        <v>2868</v>
      </c>
      <c r="K15" s="35">
        <v>2268</v>
      </c>
      <c r="L15" s="35">
        <v>2476</v>
      </c>
      <c r="M15" s="35">
        <v>3424</v>
      </c>
      <c r="N15" s="35">
        <v>1389</v>
      </c>
      <c r="O15" s="35">
        <v>903</v>
      </c>
      <c r="P15" s="35">
        <v>939</v>
      </c>
      <c r="Q15" s="15">
        <f t="shared" si="0"/>
        <v>25875</v>
      </c>
    </row>
    <row r="16" spans="2:17" s="1" customFormat="1" ht="19.5" customHeight="1" x14ac:dyDescent="0.25">
      <c r="B16" s="84"/>
      <c r="C16" s="85"/>
      <c r="D16" s="109" t="s">
        <v>86</v>
      </c>
      <c r="E16" s="35">
        <v>113</v>
      </c>
      <c r="F16" s="35">
        <v>107</v>
      </c>
      <c r="G16" s="35">
        <v>127</v>
      </c>
      <c r="H16" s="35">
        <v>136</v>
      </c>
      <c r="I16" s="35">
        <v>117</v>
      </c>
      <c r="J16" s="35">
        <v>117</v>
      </c>
      <c r="K16" s="35">
        <v>138</v>
      </c>
      <c r="L16" s="35">
        <v>128</v>
      </c>
      <c r="M16" s="35">
        <v>106</v>
      </c>
      <c r="N16" s="35">
        <v>124</v>
      </c>
      <c r="O16" s="35">
        <v>114</v>
      </c>
      <c r="P16" s="35">
        <v>110</v>
      </c>
      <c r="Q16" s="15">
        <f t="shared" si="0"/>
        <v>1437</v>
      </c>
    </row>
    <row r="17" spans="2:17" s="1" customFormat="1" ht="19.5" customHeight="1" x14ac:dyDescent="0.25">
      <c r="B17" s="84"/>
      <c r="C17" s="85"/>
      <c r="D17" s="109" t="s">
        <v>81</v>
      </c>
      <c r="E17" s="35">
        <f>+E18+E19+E20+E21</f>
        <v>23149</v>
      </c>
      <c r="F17" s="35">
        <f t="shared" ref="F17:P17" si="3">+F18+F19+F20+F21</f>
        <v>18697</v>
      </c>
      <c r="G17" s="35">
        <f t="shared" si="3"/>
        <v>20234</v>
      </c>
      <c r="H17" s="35">
        <f t="shared" si="3"/>
        <v>18146</v>
      </c>
      <c r="I17" s="35">
        <f t="shared" si="3"/>
        <v>19577</v>
      </c>
      <c r="J17" s="35">
        <f t="shared" si="3"/>
        <v>19001</v>
      </c>
      <c r="K17" s="35">
        <f t="shared" si="3"/>
        <v>21987</v>
      </c>
      <c r="L17" s="35">
        <f t="shared" si="3"/>
        <v>22348</v>
      </c>
      <c r="M17" s="35">
        <f t="shared" si="3"/>
        <v>17714</v>
      </c>
      <c r="N17" s="35">
        <f t="shared" si="3"/>
        <v>20164</v>
      </c>
      <c r="O17" s="35">
        <f t="shared" si="3"/>
        <v>23045</v>
      </c>
      <c r="P17" s="35">
        <f t="shared" si="3"/>
        <v>25924</v>
      </c>
      <c r="Q17" s="15">
        <f t="shared" si="0"/>
        <v>249986</v>
      </c>
    </row>
    <row r="18" spans="2:17" s="1" customFormat="1" ht="19.5" customHeight="1" x14ac:dyDescent="0.25">
      <c r="B18" s="84"/>
      <c r="C18" s="85"/>
      <c r="D18" s="109" t="s">
        <v>87</v>
      </c>
      <c r="E18" s="35">
        <v>4</v>
      </c>
      <c r="F18" s="35">
        <v>7</v>
      </c>
      <c r="G18" s="35">
        <v>7</v>
      </c>
      <c r="H18" s="35">
        <v>2</v>
      </c>
      <c r="I18" s="35">
        <v>11</v>
      </c>
      <c r="J18" s="35">
        <v>5</v>
      </c>
      <c r="K18" s="35">
        <v>6</v>
      </c>
      <c r="L18" s="35">
        <v>12</v>
      </c>
      <c r="M18" s="35">
        <v>9</v>
      </c>
      <c r="N18" s="35">
        <v>2</v>
      </c>
      <c r="O18" s="35">
        <v>1</v>
      </c>
      <c r="P18" s="35">
        <v>2</v>
      </c>
      <c r="Q18" s="15">
        <f t="shared" si="0"/>
        <v>68</v>
      </c>
    </row>
    <row r="19" spans="2:17" s="1" customFormat="1" ht="19.5" customHeight="1" x14ac:dyDescent="0.25">
      <c r="B19" s="84"/>
      <c r="C19" s="85"/>
      <c r="D19" s="109" t="s">
        <v>88</v>
      </c>
      <c r="E19" s="35">
        <v>71</v>
      </c>
      <c r="F19" s="35">
        <v>76</v>
      </c>
      <c r="G19" s="35">
        <v>102</v>
      </c>
      <c r="H19" s="35">
        <v>121</v>
      </c>
      <c r="I19" s="35">
        <v>130</v>
      </c>
      <c r="J19" s="35">
        <v>109</v>
      </c>
      <c r="K19" s="35">
        <v>78</v>
      </c>
      <c r="L19" s="35">
        <v>19</v>
      </c>
      <c r="M19" s="35">
        <v>7</v>
      </c>
      <c r="N19" s="35">
        <v>4</v>
      </c>
      <c r="O19" s="35">
        <v>3</v>
      </c>
      <c r="P19" s="35">
        <v>14</v>
      </c>
      <c r="Q19" s="15">
        <f t="shared" si="0"/>
        <v>734</v>
      </c>
    </row>
    <row r="20" spans="2:17" s="1" customFormat="1" ht="19.5" customHeight="1" x14ac:dyDescent="0.25">
      <c r="B20" s="84"/>
      <c r="C20" s="85"/>
      <c r="D20" s="109" t="s">
        <v>89</v>
      </c>
      <c r="E20" s="35">
        <v>17996</v>
      </c>
      <c r="F20" s="35">
        <v>14564</v>
      </c>
      <c r="G20" s="35">
        <v>15717</v>
      </c>
      <c r="H20" s="35">
        <v>13841</v>
      </c>
      <c r="I20" s="35">
        <v>14929</v>
      </c>
      <c r="J20" s="35">
        <v>14806</v>
      </c>
      <c r="K20" s="35">
        <v>17110</v>
      </c>
      <c r="L20" s="35">
        <v>17797</v>
      </c>
      <c r="M20" s="35">
        <v>13105</v>
      </c>
      <c r="N20" s="35">
        <v>15052</v>
      </c>
      <c r="O20" s="35">
        <v>17069</v>
      </c>
      <c r="P20" s="35">
        <v>18143</v>
      </c>
      <c r="Q20" s="15">
        <f t="shared" si="0"/>
        <v>190129</v>
      </c>
    </row>
    <row r="21" spans="2:17" s="1" customFormat="1" ht="19.5" customHeight="1" x14ac:dyDescent="0.25">
      <c r="B21" s="84"/>
      <c r="C21" s="85"/>
      <c r="D21" s="109" t="s">
        <v>90</v>
      </c>
      <c r="E21" s="35">
        <v>5078</v>
      </c>
      <c r="F21" s="35">
        <v>4050</v>
      </c>
      <c r="G21" s="35">
        <v>4408</v>
      </c>
      <c r="H21" s="35">
        <v>4182</v>
      </c>
      <c r="I21" s="35">
        <v>4507</v>
      </c>
      <c r="J21" s="35">
        <v>4081</v>
      </c>
      <c r="K21" s="35">
        <v>4793</v>
      </c>
      <c r="L21" s="35">
        <v>4520</v>
      </c>
      <c r="M21" s="35">
        <v>4593</v>
      </c>
      <c r="N21" s="35">
        <v>5106</v>
      </c>
      <c r="O21" s="35">
        <v>5972</v>
      </c>
      <c r="P21" s="35">
        <v>7765</v>
      </c>
      <c r="Q21" s="15">
        <f t="shared" si="0"/>
        <v>59055</v>
      </c>
    </row>
    <row r="22" spans="2:17" s="1" customFormat="1" ht="19.5" customHeight="1" x14ac:dyDescent="0.25">
      <c r="B22" s="84"/>
      <c r="C22" s="85"/>
      <c r="D22" s="109" t="s">
        <v>91</v>
      </c>
      <c r="E22" s="35">
        <v>10769</v>
      </c>
      <c r="F22" s="35">
        <v>12140</v>
      </c>
      <c r="G22" s="35">
        <v>14276</v>
      </c>
      <c r="H22" s="35">
        <v>11833</v>
      </c>
      <c r="I22" s="35">
        <v>12775</v>
      </c>
      <c r="J22" s="35">
        <v>12133</v>
      </c>
      <c r="K22" s="35">
        <v>14791</v>
      </c>
      <c r="L22" s="35">
        <v>15946</v>
      </c>
      <c r="M22" s="35">
        <v>14824</v>
      </c>
      <c r="N22" s="35">
        <v>14431</v>
      </c>
      <c r="O22" s="35">
        <v>15388</v>
      </c>
      <c r="P22" s="35">
        <v>15256</v>
      </c>
      <c r="Q22" s="15">
        <f t="shared" si="0"/>
        <v>164562</v>
      </c>
    </row>
    <row r="23" spans="2:17" s="1" customFormat="1" ht="19.5" customHeight="1" x14ac:dyDescent="0.25">
      <c r="B23" s="84"/>
      <c r="C23" s="85"/>
      <c r="D23" s="109" t="s">
        <v>92</v>
      </c>
      <c r="E23" s="35">
        <v>25084</v>
      </c>
      <c r="F23" s="35">
        <v>20048</v>
      </c>
      <c r="G23" s="35">
        <v>24747</v>
      </c>
      <c r="H23" s="35">
        <v>23051</v>
      </c>
      <c r="I23" s="35">
        <v>24308</v>
      </c>
      <c r="J23" s="35">
        <v>24938</v>
      </c>
      <c r="K23" s="35">
        <v>25923</v>
      </c>
      <c r="L23" s="35">
        <v>26042</v>
      </c>
      <c r="M23" s="35">
        <v>23975</v>
      </c>
      <c r="N23" s="35">
        <v>25713</v>
      </c>
      <c r="O23" s="35">
        <v>28210</v>
      </c>
      <c r="P23" s="35">
        <v>32521</v>
      </c>
      <c r="Q23" s="15">
        <f t="shared" si="0"/>
        <v>304560</v>
      </c>
    </row>
    <row r="24" spans="2:17" s="1" customFormat="1" ht="19.5" customHeight="1" x14ac:dyDescent="0.25">
      <c r="B24" s="86"/>
      <c r="C24" s="87"/>
      <c r="D24" s="109" t="s">
        <v>93</v>
      </c>
      <c r="E24" s="35">
        <v>10369</v>
      </c>
      <c r="F24" s="35">
        <v>9468</v>
      </c>
      <c r="G24" s="35">
        <v>11469</v>
      </c>
      <c r="H24" s="35">
        <v>10601</v>
      </c>
      <c r="I24" s="35">
        <v>10823</v>
      </c>
      <c r="J24" s="35">
        <v>9980</v>
      </c>
      <c r="K24" s="35">
        <v>8619</v>
      </c>
      <c r="L24" s="35">
        <v>9147</v>
      </c>
      <c r="M24" s="35">
        <v>10034</v>
      </c>
      <c r="N24" s="35">
        <v>9963</v>
      </c>
      <c r="O24" s="35">
        <v>10094</v>
      </c>
      <c r="P24" s="35">
        <v>11984</v>
      </c>
      <c r="Q24" s="15">
        <f t="shared" si="0"/>
        <v>122551</v>
      </c>
    </row>
    <row r="25" spans="2:17" s="1" customFormat="1" ht="19.5" customHeight="1" x14ac:dyDescent="0.25">
      <c r="B25" s="86"/>
      <c r="C25" s="87"/>
      <c r="D25" s="109" t="s">
        <v>94</v>
      </c>
      <c r="E25" s="35">
        <f>+E26+E27</f>
        <v>1606</v>
      </c>
      <c r="F25" s="35">
        <f t="shared" ref="F25:P25" si="4">+F26+F27</f>
        <v>1402</v>
      </c>
      <c r="G25" s="35">
        <f t="shared" si="4"/>
        <v>1712</v>
      </c>
      <c r="H25" s="35">
        <f t="shared" si="4"/>
        <v>1323</v>
      </c>
      <c r="I25" s="35">
        <f t="shared" si="4"/>
        <v>1443</v>
      </c>
      <c r="J25" s="35">
        <f t="shared" si="4"/>
        <v>1456</v>
      </c>
      <c r="K25" s="35">
        <f t="shared" si="4"/>
        <v>1621</v>
      </c>
      <c r="L25" s="35">
        <f t="shared" si="4"/>
        <v>1807</v>
      </c>
      <c r="M25" s="35">
        <f t="shared" si="4"/>
        <v>1696</v>
      </c>
      <c r="N25" s="35">
        <f t="shared" si="4"/>
        <v>1332</v>
      </c>
      <c r="O25" s="35">
        <f t="shared" si="4"/>
        <v>1428</v>
      </c>
      <c r="P25" s="35">
        <f t="shared" si="4"/>
        <v>1553</v>
      </c>
      <c r="Q25" s="15">
        <f t="shared" si="0"/>
        <v>18379</v>
      </c>
    </row>
    <row r="26" spans="2:17" s="1" customFormat="1" ht="19.5" customHeight="1" x14ac:dyDescent="0.25">
      <c r="B26" s="86"/>
      <c r="C26" s="87"/>
      <c r="D26" s="109" t="s">
        <v>95</v>
      </c>
      <c r="E26" s="35">
        <v>1276</v>
      </c>
      <c r="F26" s="35">
        <v>1160</v>
      </c>
      <c r="G26" s="35">
        <v>1391</v>
      </c>
      <c r="H26" s="35">
        <v>1072</v>
      </c>
      <c r="I26" s="35">
        <v>1152</v>
      </c>
      <c r="J26" s="35">
        <v>1137</v>
      </c>
      <c r="K26" s="35">
        <v>1349</v>
      </c>
      <c r="L26" s="35">
        <v>1513</v>
      </c>
      <c r="M26" s="35">
        <v>1392</v>
      </c>
      <c r="N26" s="35">
        <v>1139</v>
      </c>
      <c r="O26" s="35">
        <v>1130</v>
      </c>
      <c r="P26" s="35">
        <v>1220</v>
      </c>
      <c r="Q26" s="15">
        <f t="shared" si="0"/>
        <v>14931</v>
      </c>
    </row>
    <row r="27" spans="2:17" s="1" customFormat="1" ht="19.5" customHeight="1" x14ac:dyDescent="0.25">
      <c r="B27" s="86"/>
      <c r="C27" s="87"/>
      <c r="D27" s="109" t="s">
        <v>96</v>
      </c>
      <c r="E27" s="35">
        <v>330</v>
      </c>
      <c r="F27" s="35">
        <v>242</v>
      </c>
      <c r="G27" s="35">
        <v>321</v>
      </c>
      <c r="H27" s="35">
        <v>251</v>
      </c>
      <c r="I27" s="35">
        <v>291</v>
      </c>
      <c r="J27" s="35">
        <v>319</v>
      </c>
      <c r="K27" s="35">
        <v>272</v>
      </c>
      <c r="L27" s="35">
        <v>294</v>
      </c>
      <c r="M27" s="35">
        <v>304</v>
      </c>
      <c r="N27" s="35">
        <v>193</v>
      </c>
      <c r="O27" s="35">
        <v>298</v>
      </c>
      <c r="P27" s="35">
        <v>333</v>
      </c>
      <c r="Q27" s="15">
        <f t="shared" si="0"/>
        <v>3448</v>
      </c>
    </row>
    <row r="28" spans="2:17" s="1" customFormat="1" ht="19.5" customHeight="1" x14ac:dyDescent="0.25">
      <c r="B28" s="86"/>
      <c r="C28" s="87"/>
      <c r="D28" s="109" t="s">
        <v>97</v>
      </c>
      <c r="E28" s="35">
        <v>12575</v>
      </c>
      <c r="F28" s="35">
        <v>11541</v>
      </c>
      <c r="G28" s="35">
        <v>14411</v>
      </c>
      <c r="H28" s="35">
        <v>13664</v>
      </c>
      <c r="I28" s="35">
        <v>13250</v>
      </c>
      <c r="J28" s="35">
        <v>13463</v>
      </c>
      <c r="K28" s="35">
        <v>13501</v>
      </c>
      <c r="L28" s="35">
        <v>14119</v>
      </c>
      <c r="M28" s="35">
        <v>13254</v>
      </c>
      <c r="N28" s="35">
        <v>14434</v>
      </c>
      <c r="O28" s="35">
        <v>16535</v>
      </c>
      <c r="P28" s="35">
        <v>16927</v>
      </c>
      <c r="Q28" s="15">
        <f t="shared" si="0"/>
        <v>167674</v>
      </c>
    </row>
    <row r="29" spans="2:17" s="1" customFormat="1" ht="19.5" customHeight="1" x14ac:dyDescent="0.25">
      <c r="B29" s="86"/>
      <c r="C29" s="87"/>
      <c r="D29" s="109" t="s">
        <v>98</v>
      </c>
      <c r="E29" s="35">
        <f>+E30+E31</f>
        <v>790</v>
      </c>
      <c r="F29" s="35">
        <f t="shared" ref="F29:P29" si="5">+F30+F31</f>
        <v>602</v>
      </c>
      <c r="G29" s="35">
        <f t="shared" si="5"/>
        <v>757</v>
      </c>
      <c r="H29" s="35">
        <f t="shared" si="5"/>
        <v>594</v>
      </c>
      <c r="I29" s="35">
        <f t="shared" si="5"/>
        <v>611</v>
      </c>
      <c r="J29" s="35">
        <f t="shared" si="5"/>
        <v>579</v>
      </c>
      <c r="K29" s="35">
        <f t="shared" si="5"/>
        <v>613</v>
      </c>
      <c r="L29" s="35">
        <f t="shared" si="5"/>
        <v>595</v>
      </c>
      <c r="M29" s="35">
        <f t="shared" si="5"/>
        <v>609</v>
      </c>
      <c r="N29" s="35">
        <f t="shared" si="5"/>
        <v>492</v>
      </c>
      <c r="O29" s="35">
        <f t="shared" si="5"/>
        <v>598</v>
      </c>
      <c r="P29" s="35">
        <f t="shared" si="5"/>
        <v>649</v>
      </c>
      <c r="Q29" s="15">
        <f t="shared" si="0"/>
        <v>7489</v>
      </c>
    </row>
    <row r="30" spans="2:17" s="1" customFormat="1" ht="19.5" customHeight="1" x14ac:dyDescent="0.25">
      <c r="B30" s="86"/>
      <c r="C30" s="87"/>
      <c r="D30" s="109" t="s">
        <v>99</v>
      </c>
      <c r="E30" s="35">
        <v>52</v>
      </c>
      <c r="F30" s="35">
        <v>50</v>
      </c>
      <c r="G30" s="35">
        <v>83</v>
      </c>
      <c r="H30" s="35">
        <v>41</v>
      </c>
      <c r="I30" s="35">
        <v>60</v>
      </c>
      <c r="J30" s="35">
        <v>49</v>
      </c>
      <c r="K30" s="35">
        <v>65</v>
      </c>
      <c r="L30" s="35">
        <v>56</v>
      </c>
      <c r="M30" s="35">
        <v>78</v>
      </c>
      <c r="N30" s="35">
        <v>78</v>
      </c>
      <c r="O30" s="35">
        <v>96</v>
      </c>
      <c r="P30" s="35">
        <v>88</v>
      </c>
      <c r="Q30" s="15">
        <f t="shared" si="0"/>
        <v>796</v>
      </c>
    </row>
    <row r="31" spans="2:17" s="1" customFormat="1" ht="19.5" customHeight="1" x14ac:dyDescent="0.25">
      <c r="B31" s="86"/>
      <c r="C31" s="87"/>
      <c r="D31" s="109" t="s">
        <v>100</v>
      </c>
      <c r="E31" s="35">
        <v>738</v>
      </c>
      <c r="F31" s="35">
        <v>552</v>
      </c>
      <c r="G31" s="35">
        <v>674</v>
      </c>
      <c r="H31" s="35">
        <v>553</v>
      </c>
      <c r="I31" s="35">
        <v>551</v>
      </c>
      <c r="J31" s="35">
        <v>530</v>
      </c>
      <c r="K31" s="35">
        <v>548</v>
      </c>
      <c r="L31" s="35">
        <v>539</v>
      </c>
      <c r="M31" s="35">
        <v>531</v>
      </c>
      <c r="N31" s="35">
        <v>414</v>
      </c>
      <c r="O31" s="35">
        <v>502</v>
      </c>
      <c r="P31" s="35">
        <v>561</v>
      </c>
      <c r="Q31" s="15">
        <f t="shared" si="0"/>
        <v>6693</v>
      </c>
    </row>
    <row r="32" spans="2:17" s="1" customFormat="1" ht="19.5" customHeight="1" x14ac:dyDescent="0.25">
      <c r="B32" s="86"/>
      <c r="C32" s="87"/>
      <c r="D32" s="109" t="s">
        <v>101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15">
        <f t="shared" si="0"/>
        <v>0</v>
      </c>
    </row>
    <row r="33" spans="2:17" s="1" customFormat="1" ht="19.5" customHeight="1" x14ac:dyDescent="0.25">
      <c r="B33" s="86"/>
      <c r="C33" s="87"/>
      <c r="D33" s="109" t="s">
        <v>102</v>
      </c>
      <c r="E33" s="35">
        <f>+E34+E35</f>
        <v>732</v>
      </c>
      <c r="F33" s="35">
        <f t="shared" ref="F33:P33" si="6">+F34+F35</f>
        <v>627</v>
      </c>
      <c r="G33" s="35">
        <f t="shared" si="6"/>
        <v>1019</v>
      </c>
      <c r="H33" s="35">
        <f t="shared" si="6"/>
        <v>791</v>
      </c>
      <c r="I33" s="35">
        <f t="shared" si="6"/>
        <v>969</v>
      </c>
      <c r="J33" s="35">
        <f t="shared" si="6"/>
        <v>1043</v>
      </c>
      <c r="K33" s="35">
        <f t="shared" si="6"/>
        <v>940</v>
      </c>
      <c r="L33" s="35">
        <f t="shared" si="6"/>
        <v>925</v>
      </c>
      <c r="M33" s="35">
        <f t="shared" si="6"/>
        <v>1064</v>
      </c>
      <c r="N33" s="35">
        <f t="shared" si="6"/>
        <v>1004</v>
      </c>
      <c r="O33" s="35">
        <f t="shared" si="6"/>
        <v>1026</v>
      </c>
      <c r="P33" s="35">
        <f t="shared" si="6"/>
        <v>1186</v>
      </c>
      <c r="Q33" s="15">
        <f t="shared" si="0"/>
        <v>11326</v>
      </c>
    </row>
    <row r="34" spans="2:17" s="1" customFormat="1" ht="19.5" customHeight="1" x14ac:dyDescent="0.25">
      <c r="B34" s="86"/>
      <c r="C34" s="87"/>
      <c r="D34" s="109" t="s">
        <v>103</v>
      </c>
      <c r="E34" s="35">
        <v>725</v>
      </c>
      <c r="F34" s="35">
        <v>622</v>
      </c>
      <c r="G34" s="35">
        <v>1017</v>
      </c>
      <c r="H34" s="35">
        <v>787</v>
      </c>
      <c r="I34" s="35">
        <v>968</v>
      </c>
      <c r="J34" s="35">
        <v>1043</v>
      </c>
      <c r="K34" s="35">
        <v>939</v>
      </c>
      <c r="L34" s="35">
        <v>925</v>
      </c>
      <c r="M34" s="35">
        <v>1064</v>
      </c>
      <c r="N34" s="35">
        <v>1004</v>
      </c>
      <c r="O34" s="35">
        <v>1026</v>
      </c>
      <c r="P34" s="35">
        <v>1186</v>
      </c>
      <c r="Q34" s="15">
        <f t="shared" si="0"/>
        <v>11306</v>
      </c>
    </row>
    <row r="35" spans="2:17" s="1" customFormat="1" ht="19.5" customHeight="1" x14ac:dyDescent="0.25">
      <c r="B35" s="86"/>
      <c r="C35" s="87"/>
      <c r="D35" s="109" t="s">
        <v>104</v>
      </c>
      <c r="E35" s="35">
        <v>7</v>
      </c>
      <c r="F35" s="35">
        <v>5</v>
      </c>
      <c r="G35" s="35">
        <v>2</v>
      </c>
      <c r="H35" s="35">
        <v>4</v>
      </c>
      <c r="I35" s="35">
        <v>1</v>
      </c>
      <c r="J35" s="35">
        <v>0</v>
      </c>
      <c r="K35" s="35">
        <v>1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15">
        <f t="shared" si="0"/>
        <v>20</v>
      </c>
    </row>
    <row r="36" spans="2:17" s="1" customFormat="1" ht="19.5" customHeight="1" x14ac:dyDescent="0.25">
      <c r="B36" s="86"/>
      <c r="C36" s="87"/>
      <c r="D36" s="109" t="s">
        <v>105</v>
      </c>
      <c r="E36" s="35">
        <v>3916</v>
      </c>
      <c r="F36" s="35">
        <v>3849</v>
      </c>
      <c r="G36" s="35">
        <v>4538</v>
      </c>
      <c r="H36" s="35">
        <v>3285</v>
      </c>
      <c r="I36" s="35">
        <v>3260</v>
      </c>
      <c r="J36" s="35">
        <v>3863</v>
      </c>
      <c r="K36" s="35">
        <v>5037</v>
      </c>
      <c r="L36" s="35">
        <v>6026</v>
      </c>
      <c r="M36" s="35">
        <v>6116</v>
      </c>
      <c r="N36" s="35">
        <v>5101</v>
      </c>
      <c r="O36" s="35">
        <v>5621</v>
      </c>
      <c r="P36" s="35">
        <v>6699</v>
      </c>
      <c r="Q36" s="15">
        <f t="shared" si="0"/>
        <v>57311</v>
      </c>
    </row>
    <row r="37" spans="2:17" s="1" customFormat="1" ht="19.5" customHeight="1" x14ac:dyDescent="0.25">
      <c r="B37" s="86"/>
      <c r="C37" s="87"/>
      <c r="D37" s="109" t="s">
        <v>106</v>
      </c>
      <c r="E37" s="35">
        <f>+E38+E39</f>
        <v>3517</v>
      </c>
      <c r="F37" s="35">
        <f t="shared" ref="F37:P37" si="7">+F38+F39</f>
        <v>3486</v>
      </c>
      <c r="G37" s="35">
        <f t="shared" si="7"/>
        <v>4560</v>
      </c>
      <c r="H37" s="35">
        <f t="shared" si="7"/>
        <v>4141</v>
      </c>
      <c r="I37" s="35">
        <f t="shared" si="7"/>
        <v>4540</v>
      </c>
      <c r="J37" s="35">
        <f t="shared" si="7"/>
        <v>4465</v>
      </c>
      <c r="K37" s="35">
        <f t="shared" si="7"/>
        <v>3826</v>
      </c>
      <c r="L37" s="35">
        <f t="shared" si="7"/>
        <v>4112</v>
      </c>
      <c r="M37" s="35">
        <f t="shared" si="7"/>
        <v>3582</v>
      </c>
      <c r="N37" s="35">
        <f t="shared" si="7"/>
        <v>3324</v>
      </c>
      <c r="O37" s="35">
        <f t="shared" si="7"/>
        <v>3829</v>
      </c>
      <c r="P37" s="35">
        <f t="shared" si="7"/>
        <v>5163</v>
      </c>
      <c r="Q37" s="15">
        <f t="shared" si="0"/>
        <v>48545</v>
      </c>
    </row>
    <row r="38" spans="2:17" s="1" customFormat="1" ht="19.5" customHeight="1" x14ac:dyDescent="0.25">
      <c r="B38" s="86"/>
      <c r="C38" s="87"/>
      <c r="D38" s="109" t="s">
        <v>107</v>
      </c>
      <c r="E38" s="35">
        <v>1457</v>
      </c>
      <c r="F38" s="35">
        <v>1786</v>
      </c>
      <c r="G38" s="35">
        <v>2411</v>
      </c>
      <c r="H38" s="35">
        <v>2230</v>
      </c>
      <c r="I38" s="35">
        <v>2319</v>
      </c>
      <c r="J38" s="35">
        <v>2310</v>
      </c>
      <c r="K38" s="35">
        <v>2024</v>
      </c>
      <c r="L38" s="35">
        <v>2172</v>
      </c>
      <c r="M38" s="35">
        <v>1791</v>
      </c>
      <c r="N38" s="35">
        <v>1748</v>
      </c>
      <c r="O38" s="35">
        <v>1970</v>
      </c>
      <c r="P38" s="35">
        <v>2605</v>
      </c>
      <c r="Q38" s="15">
        <f t="shared" si="0"/>
        <v>24823</v>
      </c>
    </row>
    <row r="39" spans="2:17" s="1" customFormat="1" ht="19.5" customHeight="1" x14ac:dyDescent="0.25">
      <c r="B39" s="86"/>
      <c r="C39" s="87"/>
      <c r="D39" s="109" t="s">
        <v>108</v>
      </c>
      <c r="E39" s="35">
        <v>2060</v>
      </c>
      <c r="F39" s="35">
        <v>1700</v>
      </c>
      <c r="G39" s="35">
        <v>2149</v>
      </c>
      <c r="H39" s="35">
        <v>1911</v>
      </c>
      <c r="I39" s="35">
        <v>2221</v>
      </c>
      <c r="J39" s="35">
        <v>2155</v>
      </c>
      <c r="K39" s="35">
        <v>1802</v>
      </c>
      <c r="L39" s="35">
        <v>1940</v>
      </c>
      <c r="M39" s="35">
        <v>1791</v>
      </c>
      <c r="N39" s="35">
        <v>1576</v>
      </c>
      <c r="O39" s="35">
        <v>1859</v>
      </c>
      <c r="P39" s="35">
        <v>2558</v>
      </c>
      <c r="Q39" s="15">
        <f t="shared" si="0"/>
        <v>23722</v>
      </c>
    </row>
    <row r="40" spans="2:17" s="1" customFormat="1" ht="19.5" customHeight="1" x14ac:dyDescent="0.25">
      <c r="B40" s="86"/>
      <c r="C40" s="87"/>
      <c r="D40" s="109" t="s">
        <v>109</v>
      </c>
      <c r="E40" s="35">
        <v>7220</v>
      </c>
      <c r="F40" s="35">
        <v>9089</v>
      </c>
      <c r="G40" s="35">
        <v>11049</v>
      </c>
      <c r="H40" s="35">
        <v>10021</v>
      </c>
      <c r="I40" s="35">
        <v>9955</v>
      </c>
      <c r="J40" s="35">
        <v>11716</v>
      </c>
      <c r="K40" s="35">
        <v>11520</v>
      </c>
      <c r="L40" s="35">
        <v>12108</v>
      </c>
      <c r="M40" s="35">
        <v>10107</v>
      </c>
      <c r="N40" s="35">
        <v>10292</v>
      </c>
      <c r="O40" s="35">
        <v>12557</v>
      </c>
      <c r="P40" s="35">
        <v>11895</v>
      </c>
      <c r="Q40" s="15">
        <f t="shared" si="0"/>
        <v>127529</v>
      </c>
    </row>
    <row r="41" spans="2:17" s="1" customFormat="1" ht="19.5" customHeight="1" x14ac:dyDescent="0.25">
      <c r="B41" s="86"/>
      <c r="C41" s="87"/>
      <c r="D41" s="109" t="s">
        <v>110</v>
      </c>
      <c r="E41" s="35">
        <f>+E42+E43</f>
        <v>9153</v>
      </c>
      <c r="F41" s="35">
        <f t="shared" ref="F41:P41" si="8">+F42+F43</f>
        <v>10307</v>
      </c>
      <c r="G41" s="35">
        <f t="shared" si="8"/>
        <v>13498</v>
      </c>
      <c r="H41" s="35">
        <f t="shared" si="8"/>
        <v>11299</v>
      </c>
      <c r="I41" s="35">
        <f t="shared" si="8"/>
        <v>11665</v>
      </c>
      <c r="J41" s="35">
        <f t="shared" si="8"/>
        <v>12736</v>
      </c>
      <c r="K41" s="35">
        <f t="shared" si="8"/>
        <v>14234</v>
      </c>
      <c r="L41" s="35">
        <f t="shared" si="8"/>
        <v>14468</v>
      </c>
      <c r="M41" s="35">
        <f t="shared" si="8"/>
        <v>11676</v>
      </c>
      <c r="N41" s="35">
        <f t="shared" si="8"/>
        <v>11734</v>
      </c>
      <c r="O41" s="35">
        <f t="shared" si="8"/>
        <v>11736</v>
      </c>
      <c r="P41" s="35">
        <f t="shared" si="8"/>
        <v>14301</v>
      </c>
      <c r="Q41" s="15">
        <f t="shared" si="0"/>
        <v>146807</v>
      </c>
    </row>
    <row r="42" spans="2:17" s="1" customFormat="1" ht="19.5" customHeight="1" x14ac:dyDescent="0.25">
      <c r="B42" s="86"/>
      <c r="C42" s="87"/>
      <c r="D42" s="109" t="s">
        <v>111</v>
      </c>
      <c r="E42" s="35">
        <v>9128</v>
      </c>
      <c r="F42" s="35">
        <v>10288</v>
      </c>
      <c r="G42" s="35">
        <v>13466</v>
      </c>
      <c r="H42" s="35">
        <v>11258</v>
      </c>
      <c r="I42" s="35">
        <v>11628</v>
      </c>
      <c r="J42" s="35">
        <v>12679</v>
      </c>
      <c r="K42" s="35">
        <v>14201</v>
      </c>
      <c r="L42" s="35">
        <v>14431</v>
      </c>
      <c r="M42" s="35">
        <v>11643</v>
      </c>
      <c r="N42" s="35">
        <v>11701</v>
      </c>
      <c r="O42" s="35">
        <v>11685</v>
      </c>
      <c r="P42" s="35">
        <v>14246</v>
      </c>
      <c r="Q42" s="15">
        <f t="shared" si="0"/>
        <v>146354</v>
      </c>
    </row>
    <row r="43" spans="2:17" s="1" customFormat="1" ht="19.5" customHeight="1" x14ac:dyDescent="0.25">
      <c r="B43" s="86"/>
      <c r="C43" s="87"/>
      <c r="D43" s="109" t="s">
        <v>112</v>
      </c>
      <c r="E43" s="35">
        <v>25</v>
      </c>
      <c r="F43" s="35">
        <v>19</v>
      </c>
      <c r="G43" s="35">
        <v>32</v>
      </c>
      <c r="H43" s="35">
        <v>41</v>
      </c>
      <c r="I43" s="35">
        <v>37</v>
      </c>
      <c r="J43" s="35">
        <v>57</v>
      </c>
      <c r="K43" s="35">
        <v>33</v>
      </c>
      <c r="L43" s="35">
        <v>37</v>
      </c>
      <c r="M43" s="35">
        <v>33</v>
      </c>
      <c r="N43" s="35">
        <v>33</v>
      </c>
      <c r="O43" s="35">
        <v>51</v>
      </c>
      <c r="P43" s="35">
        <v>55</v>
      </c>
      <c r="Q43" s="15">
        <f t="shared" si="0"/>
        <v>453</v>
      </c>
    </row>
    <row r="44" spans="2:17" s="1" customFormat="1" ht="19.5" customHeight="1" x14ac:dyDescent="0.25">
      <c r="B44" s="86"/>
      <c r="C44" s="87"/>
      <c r="D44" s="109" t="s">
        <v>113</v>
      </c>
      <c r="E44" s="35">
        <v>16379</v>
      </c>
      <c r="F44" s="35">
        <v>15962</v>
      </c>
      <c r="G44" s="35">
        <v>18385</v>
      </c>
      <c r="H44" s="35">
        <v>17296</v>
      </c>
      <c r="I44" s="35">
        <v>17237</v>
      </c>
      <c r="J44" s="35">
        <v>16796</v>
      </c>
      <c r="K44" s="35">
        <v>17099</v>
      </c>
      <c r="L44" s="35">
        <v>14333</v>
      </c>
      <c r="M44" s="35">
        <v>8834</v>
      </c>
      <c r="N44" s="35">
        <v>9005</v>
      </c>
      <c r="O44" s="35">
        <v>14079</v>
      </c>
      <c r="P44" s="35">
        <v>19922</v>
      </c>
      <c r="Q44" s="15">
        <f t="shared" si="0"/>
        <v>185327</v>
      </c>
    </row>
    <row r="45" spans="2:17" s="1" customFormat="1" ht="19.5" customHeight="1" x14ac:dyDescent="0.25">
      <c r="B45" s="88"/>
      <c r="C45" s="89" t="s">
        <v>66</v>
      </c>
      <c r="D45" s="111"/>
      <c r="E45" s="48">
        <v>2315</v>
      </c>
      <c r="F45" s="48">
        <v>1829</v>
      </c>
      <c r="G45" s="48">
        <v>2058</v>
      </c>
      <c r="H45" s="48">
        <v>1864</v>
      </c>
      <c r="I45" s="48">
        <v>1822</v>
      </c>
      <c r="J45" s="48">
        <v>1907</v>
      </c>
      <c r="K45" s="48">
        <v>2310</v>
      </c>
      <c r="L45" s="48">
        <v>2004</v>
      </c>
      <c r="M45" s="48">
        <v>1746</v>
      </c>
      <c r="N45" s="48">
        <v>1844</v>
      </c>
      <c r="O45" s="48">
        <v>1861</v>
      </c>
      <c r="P45" s="48">
        <v>2475</v>
      </c>
      <c r="Q45" s="48">
        <f t="shared" si="0"/>
        <v>24035</v>
      </c>
    </row>
    <row r="46" spans="2:17" s="1" customFormat="1" ht="19.5" customHeight="1" x14ac:dyDescent="0.25">
      <c r="B46" s="81" t="s">
        <v>44</v>
      </c>
      <c r="C46" s="82"/>
      <c r="D46" s="107"/>
      <c r="E46" s="108">
        <f>+E47+E70</f>
        <v>18551</v>
      </c>
      <c r="F46" s="108">
        <f t="shared" ref="F46:P46" si="9">+F47+F70</f>
        <v>19501</v>
      </c>
      <c r="G46" s="108">
        <f t="shared" si="9"/>
        <v>25713</v>
      </c>
      <c r="H46" s="108">
        <f t="shared" si="9"/>
        <v>25737</v>
      </c>
      <c r="I46" s="108">
        <f t="shared" si="9"/>
        <v>24892</v>
      </c>
      <c r="J46" s="108">
        <f t="shared" si="9"/>
        <v>27028</v>
      </c>
      <c r="K46" s="108">
        <f t="shared" si="9"/>
        <v>28422</v>
      </c>
      <c r="L46" s="108">
        <f t="shared" si="9"/>
        <v>29367</v>
      </c>
      <c r="M46" s="108">
        <f t="shared" si="9"/>
        <v>24209</v>
      </c>
      <c r="N46" s="108">
        <f t="shared" si="9"/>
        <v>22641</v>
      </c>
      <c r="O46" s="108">
        <f t="shared" si="9"/>
        <v>25031</v>
      </c>
      <c r="P46" s="108">
        <f t="shared" si="9"/>
        <v>29215</v>
      </c>
      <c r="Q46" s="108">
        <f t="shared" si="0"/>
        <v>300307</v>
      </c>
    </row>
    <row r="47" spans="2:17" s="1" customFormat="1" ht="19.5" customHeight="1" x14ac:dyDescent="0.25">
      <c r="B47" s="16"/>
      <c r="C47" s="83" t="s">
        <v>65</v>
      </c>
      <c r="D47" s="14"/>
      <c r="E47" s="21">
        <f>+E48+E49+E50+E53+E56+E57+E58+E59+E60+E61+E62+E63+E64+E67+E68+E69</f>
        <v>18322</v>
      </c>
      <c r="F47" s="21">
        <f t="shared" ref="F47:P47" si="10">+F48+F49+F50+F53+F56+F57+F58+F59+F60+F61+F62+F63+F64+F67+F68+F69</f>
        <v>19272</v>
      </c>
      <c r="G47" s="21">
        <f t="shared" si="10"/>
        <v>25425</v>
      </c>
      <c r="H47" s="21">
        <f t="shared" si="10"/>
        <v>25495</v>
      </c>
      <c r="I47" s="21">
        <f t="shared" si="10"/>
        <v>24672</v>
      </c>
      <c r="J47" s="21">
        <f t="shared" si="10"/>
        <v>26823</v>
      </c>
      <c r="K47" s="21">
        <f t="shared" si="10"/>
        <v>28198</v>
      </c>
      <c r="L47" s="21">
        <f t="shared" si="10"/>
        <v>29141</v>
      </c>
      <c r="M47" s="21">
        <f t="shared" si="10"/>
        <v>23991</v>
      </c>
      <c r="N47" s="21">
        <f t="shared" si="10"/>
        <v>22425</v>
      </c>
      <c r="O47" s="21">
        <f t="shared" si="10"/>
        <v>24770</v>
      </c>
      <c r="P47" s="21">
        <f t="shared" si="10"/>
        <v>28996</v>
      </c>
      <c r="Q47" s="21">
        <f t="shared" si="0"/>
        <v>297530</v>
      </c>
    </row>
    <row r="48" spans="2:17" s="1" customFormat="1" ht="19.5" customHeight="1" x14ac:dyDescent="0.25">
      <c r="B48" s="86"/>
      <c r="C48" s="87"/>
      <c r="D48" s="109" t="s">
        <v>114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1</v>
      </c>
      <c r="Q48" s="15">
        <f t="shared" si="0"/>
        <v>1</v>
      </c>
    </row>
    <row r="49" spans="2:17" s="1" customFormat="1" ht="19.5" customHeight="1" x14ac:dyDescent="0.25">
      <c r="B49" s="86"/>
      <c r="C49" s="87"/>
      <c r="D49" s="109" t="s">
        <v>82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15">
        <f t="shared" si="0"/>
        <v>0</v>
      </c>
    </row>
    <row r="50" spans="2:17" s="1" customFormat="1" ht="19.5" customHeight="1" x14ac:dyDescent="0.25">
      <c r="B50" s="86"/>
      <c r="C50" s="87"/>
      <c r="D50" s="109" t="s">
        <v>115</v>
      </c>
      <c r="E50" s="35">
        <f>+E51+E52</f>
        <v>303</v>
      </c>
      <c r="F50" s="35">
        <f t="shared" ref="F50:P50" si="11">+F51+F52</f>
        <v>387</v>
      </c>
      <c r="G50" s="35">
        <f t="shared" si="11"/>
        <v>538</v>
      </c>
      <c r="H50" s="35">
        <f t="shared" si="11"/>
        <v>520</v>
      </c>
      <c r="I50" s="35">
        <f t="shared" si="11"/>
        <v>391</v>
      </c>
      <c r="J50" s="35">
        <f t="shared" si="11"/>
        <v>442</v>
      </c>
      <c r="K50" s="35">
        <f t="shared" si="11"/>
        <v>332</v>
      </c>
      <c r="L50" s="35">
        <f t="shared" si="11"/>
        <v>379</v>
      </c>
      <c r="M50" s="35">
        <f t="shared" si="11"/>
        <v>320</v>
      </c>
      <c r="N50" s="35">
        <f t="shared" si="11"/>
        <v>215</v>
      </c>
      <c r="O50" s="35">
        <f t="shared" si="11"/>
        <v>262</v>
      </c>
      <c r="P50" s="35">
        <f t="shared" si="11"/>
        <v>221</v>
      </c>
      <c r="Q50" s="15">
        <f t="shared" si="0"/>
        <v>4310</v>
      </c>
    </row>
    <row r="51" spans="2:17" s="1" customFormat="1" ht="19.5" customHeight="1" x14ac:dyDescent="0.25">
      <c r="B51" s="86"/>
      <c r="C51" s="87"/>
      <c r="D51" s="109" t="s">
        <v>85</v>
      </c>
      <c r="E51" s="35">
        <v>303</v>
      </c>
      <c r="F51" s="35">
        <v>387</v>
      </c>
      <c r="G51" s="35">
        <v>538</v>
      </c>
      <c r="H51" s="35">
        <v>520</v>
      </c>
      <c r="I51" s="35">
        <v>391</v>
      </c>
      <c r="J51" s="35">
        <v>442</v>
      </c>
      <c r="K51" s="35">
        <v>332</v>
      </c>
      <c r="L51" s="35">
        <v>379</v>
      </c>
      <c r="M51" s="35">
        <v>320</v>
      </c>
      <c r="N51" s="35">
        <v>215</v>
      </c>
      <c r="O51" s="35">
        <v>262</v>
      </c>
      <c r="P51" s="35">
        <v>221</v>
      </c>
      <c r="Q51" s="15">
        <f t="shared" si="0"/>
        <v>4310</v>
      </c>
    </row>
    <row r="52" spans="2:17" s="1" customFormat="1" ht="19.5" customHeight="1" x14ac:dyDescent="0.25">
      <c r="B52" s="86"/>
      <c r="C52" s="87"/>
      <c r="D52" s="109" t="s">
        <v>86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15">
        <f t="shared" si="0"/>
        <v>0</v>
      </c>
    </row>
    <row r="53" spans="2:17" s="1" customFormat="1" ht="19.5" customHeight="1" x14ac:dyDescent="0.25">
      <c r="B53" s="86"/>
      <c r="C53" s="87"/>
      <c r="D53" s="109" t="s">
        <v>81</v>
      </c>
      <c r="E53" s="35">
        <f>+E54+E55</f>
        <v>5042</v>
      </c>
      <c r="F53" s="35">
        <f t="shared" ref="F53:P53" si="12">+F54+F55</f>
        <v>6916</v>
      </c>
      <c r="G53" s="35">
        <f t="shared" si="12"/>
        <v>9871</v>
      </c>
      <c r="H53" s="35">
        <f t="shared" si="12"/>
        <v>10561</v>
      </c>
      <c r="I53" s="35">
        <f t="shared" si="12"/>
        <v>8821</v>
      </c>
      <c r="J53" s="35">
        <f t="shared" si="12"/>
        <v>10695</v>
      </c>
      <c r="K53" s="35">
        <f t="shared" si="12"/>
        <v>11597</v>
      </c>
      <c r="L53" s="35">
        <f t="shared" si="12"/>
        <v>11771</v>
      </c>
      <c r="M53" s="35">
        <f t="shared" si="12"/>
        <v>8867</v>
      </c>
      <c r="N53" s="35">
        <f t="shared" si="12"/>
        <v>9407</v>
      </c>
      <c r="O53" s="35">
        <f t="shared" si="12"/>
        <v>10075</v>
      </c>
      <c r="P53" s="35">
        <f t="shared" si="12"/>
        <v>11258</v>
      </c>
      <c r="Q53" s="15">
        <f t="shared" si="0"/>
        <v>114881</v>
      </c>
    </row>
    <row r="54" spans="2:17" s="1" customFormat="1" ht="19.5" customHeight="1" x14ac:dyDescent="0.25">
      <c r="B54" s="86"/>
      <c r="C54" s="87"/>
      <c r="D54" s="109" t="s">
        <v>88</v>
      </c>
      <c r="E54" s="35">
        <v>0</v>
      </c>
      <c r="F54" s="35">
        <v>1</v>
      </c>
      <c r="G54" s="35">
        <v>1</v>
      </c>
      <c r="H54" s="35">
        <v>1</v>
      </c>
      <c r="I54" s="35">
        <v>1</v>
      </c>
      <c r="J54" s="35">
        <v>0</v>
      </c>
      <c r="K54" s="35">
        <v>1</v>
      </c>
      <c r="L54" s="35">
        <v>1</v>
      </c>
      <c r="M54" s="35">
        <v>0</v>
      </c>
      <c r="N54" s="35">
        <v>0</v>
      </c>
      <c r="O54" s="35">
        <v>0</v>
      </c>
      <c r="P54" s="35">
        <v>0</v>
      </c>
      <c r="Q54" s="15">
        <f t="shared" si="0"/>
        <v>6</v>
      </c>
    </row>
    <row r="55" spans="2:17" s="1" customFormat="1" ht="19.5" customHeight="1" x14ac:dyDescent="0.25">
      <c r="B55" s="86"/>
      <c r="C55" s="87"/>
      <c r="D55" s="109" t="s">
        <v>89</v>
      </c>
      <c r="E55" s="35">
        <v>5042</v>
      </c>
      <c r="F55" s="35">
        <v>6915</v>
      </c>
      <c r="G55" s="35">
        <v>9870</v>
      </c>
      <c r="H55" s="35">
        <v>10560</v>
      </c>
      <c r="I55" s="35">
        <v>8820</v>
      </c>
      <c r="J55" s="35">
        <v>10695</v>
      </c>
      <c r="K55" s="35">
        <v>11596</v>
      </c>
      <c r="L55" s="35">
        <v>11770</v>
      </c>
      <c r="M55" s="35">
        <v>8867</v>
      </c>
      <c r="N55" s="35">
        <v>9407</v>
      </c>
      <c r="O55" s="35">
        <v>10075</v>
      </c>
      <c r="P55" s="35">
        <v>11258</v>
      </c>
      <c r="Q55" s="15">
        <f t="shared" si="0"/>
        <v>114875</v>
      </c>
    </row>
    <row r="56" spans="2:17" s="1" customFormat="1" ht="19.5" customHeight="1" x14ac:dyDescent="0.25">
      <c r="B56" s="86"/>
      <c r="C56" s="87"/>
      <c r="D56" s="109" t="s">
        <v>91</v>
      </c>
      <c r="E56" s="35">
        <v>703</v>
      </c>
      <c r="F56" s="35">
        <v>1220</v>
      </c>
      <c r="G56" s="35">
        <v>1197</v>
      </c>
      <c r="H56" s="35">
        <v>704</v>
      </c>
      <c r="I56" s="35">
        <v>1132</v>
      </c>
      <c r="J56" s="35">
        <v>1889</v>
      </c>
      <c r="K56" s="35">
        <v>1961</v>
      </c>
      <c r="L56" s="35">
        <v>1514</v>
      </c>
      <c r="M56" s="35">
        <v>1188</v>
      </c>
      <c r="N56" s="35">
        <v>1363</v>
      </c>
      <c r="O56" s="35">
        <v>1264</v>
      </c>
      <c r="P56" s="35">
        <v>1695</v>
      </c>
      <c r="Q56" s="15">
        <f t="shared" si="0"/>
        <v>15830</v>
      </c>
    </row>
    <row r="57" spans="2:17" s="1" customFormat="1" ht="19.5" customHeight="1" x14ac:dyDescent="0.25">
      <c r="B57" s="86"/>
      <c r="C57" s="87"/>
      <c r="D57" s="109" t="s">
        <v>92</v>
      </c>
      <c r="E57" s="35">
        <v>2026</v>
      </c>
      <c r="F57" s="35">
        <v>1680</v>
      </c>
      <c r="G57" s="35">
        <v>2235</v>
      </c>
      <c r="H57" s="35">
        <v>2776</v>
      </c>
      <c r="I57" s="35">
        <v>3446</v>
      </c>
      <c r="J57" s="35">
        <v>3190</v>
      </c>
      <c r="K57" s="35">
        <v>3655</v>
      </c>
      <c r="L57" s="35">
        <v>4690</v>
      </c>
      <c r="M57" s="35">
        <v>4288</v>
      </c>
      <c r="N57" s="35">
        <v>4028</v>
      </c>
      <c r="O57" s="35">
        <v>4613</v>
      </c>
      <c r="P57" s="35">
        <v>4695</v>
      </c>
      <c r="Q57" s="15">
        <f t="shared" si="0"/>
        <v>41322</v>
      </c>
    </row>
    <row r="58" spans="2:17" s="1" customFormat="1" ht="19.5" customHeight="1" x14ac:dyDescent="0.25">
      <c r="B58" s="86"/>
      <c r="C58" s="87"/>
      <c r="D58" s="109" t="s">
        <v>116</v>
      </c>
      <c r="E58" s="35">
        <v>563</v>
      </c>
      <c r="F58" s="35">
        <v>612</v>
      </c>
      <c r="G58" s="35">
        <v>809</v>
      </c>
      <c r="H58" s="35">
        <v>986</v>
      </c>
      <c r="I58" s="35">
        <v>780</v>
      </c>
      <c r="J58" s="35">
        <v>821</v>
      </c>
      <c r="K58" s="35">
        <v>777</v>
      </c>
      <c r="L58" s="35">
        <v>868</v>
      </c>
      <c r="M58" s="35">
        <v>766</v>
      </c>
      <c r="N58" s="35">
        <v>903</v>
      </c>
      <c r="O58" s="35">
        <v>975</v>
      </c>
      <c r="P58" s="35">
        <v>1084</v>
      </c>
      <c r="Q58" s="15">
        <f t="shared" si="0"/>
        <v>9944</v>
      </c>
    </row>
    <row r="59" spans="2:17" s="1" customFormat="1" ht="19.5" customHeight="1" x14ac:dyDescent="0.25">
      <c r="B59" s="86"/>
      <c r="C59" s="87"/>
      <c r="D59" s="109" t="s">
        <v>117</v>
      </c>
      <c r="E59" s="35">
        <v>144</v>
      </c>
      <c r="F59" s="35">
        <v>155</v>
      </c>
      <c r="G59" s="35">
        <v>188</v>
      </c>
      <c r="H59" s="35">
        <v>179</v>
      </c>
      <c r="I59" s="35">
        <v>170</v>
      </c>
      <c r="J59" s="35">
        <v>158</v>
      </c>
      <c r="K59" s="35">
        <v>205</v>
      </c>
      <c r="L59" s="35">
        <v>201</v>
      </c>
      <c r="M59" s="35">
        <v>193</v>
      </c>
      <c r="N59" s="35">
        <v>140</v>
      </c>
      <c r="O59" s="35">
        <v>154</v>
      </c>
      <c r="P59" s="35">
        <v>156</v>
      </c>
      <c r="Q59" s="15">
        <f t="shared" si="0"/>
        <v>2043</v>
      </c>
    </row>
    <row r="60" spans="2:17" s="1" customFormat="1" ht="19.5" customHeight="1" x14ac:dyDescent="0.25">
      <c r="B60" s="86"/>
      <c r="C60" s="87"/>
      <c r="D60" s="109" t="s">
        <v>118</v>
      </c>
      <c r="E60" s="35">
        <v>0</v>
      </c>
      <c r="F60" s="35">
        <v>1</v>
      </c>
      <c r="G60" s="35">
        <v>0</v>
      </c>
      <c r="H60" s="35">
        <v>0</v>
      </c>
      <c r="I60" s="35">
        <v>0</v>
      </c>
      <c r="J60" s="35">
        <v>0</v>
      </c>
      <c r="K60" s="35">
        <v>1</v>
      </c>
      <c r="L60" s="35">
        <v>0</v>
      </c>
      <c r="M60" s="35">
        <v>1</v>
      </c>
      <c r="N60" s="35">
        <v>0</v>
      </c>
      <c r="O60" s="35">
        <v>1</v>
      </c>
      <c r="P60" s="35">
        <v>0</v>
      </c>
      <c r="Q60" s="15">
        <f t="shared" si="0"/>
        <v>4</v>
      </c>
    </row>
    <row r="61" spans="2:17" s="1" customFormat="1" ht="19.5" customHeight="1" x14ac:dyDescent="0.25">
      <c r="B61" s="86"/>
      <c r="C61" s="87"/>
      <c r="D61" s="109" t="s">
        <v>101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15">
        <f t="shared" si="0"/>
        <v>0</v>
      </c>
    </row>
    <row r="62" spans="2:17" s="1" customFormat="1" ht="19.5" customHeight="1" x14ac:dyDescent="0.25">
      <c r="B62" s="86"/>
      <c r="C62" s="87"/>
      <c r="D62" s="109" t="s">
        <v>102</v>
      </c>
      <c r="E62" s="35">
        <v>359</v>
      </c>
      <c r="F62" s="35">
        <v>352</v>
      </c>
      <c r="G62" s="35">
        <v>397</v>
      </c>
      <c r="H62" s="35">
        <v>387</v>
      </c>
      <c r="I62" s="35">
        <v>337</v>
      </c>
      <c r="J62" s="35">
        <v>322</v>
      </c>
      <c r="K62" s="35">
        <v>363</v>
      </c>
      <c r="L62" s="35">
        <v>333</v>
      </c>
      <c r="M62" s="35">
        <v>222</v>
      </c>
      <c r="N62" s="35">
        <v>275</v>
      </c>
      <c r="O62" s="35">
        <v>394</v>
      </c>
      <c r="P62" s="35">
        <v>405</v>
      </c>
      <c r="Q62" s="15">
        <f t="shared" si="0"/>
        <v>4146</v>
      </c>
    </row>
    <row r="63" spans="2:17" s="1" customFormat="1" ht="19.5" customHeight="1" x14ac:dyDescent="0.25">
      <c r="B63" s="86"/>
      <c r="C63" s="87"/>
      <c r="D63" s="109" t="s">
        <v>105</v>
      </c>
      <c r="E63" s="35">
        <v>263</v>
      </c>
      <c r="F63" s="35">
        <v>213</v>
      </c>
      <c r="G63" s="35">
        <v>477</v>
      </c>
      <c r="H63" s="35">
        <v>302</v>
      </c>
      <c r="I63" s="35">
        <v>430</v>
      </c>
      <c r="J63" s="35">
        <v>325</v>
      </c>
      <c r="K63" s="35">
        <v>329</v>
      </c>
      <c r="L63" s="35">
        <v>263</v>
      </c>
      <c r="M63" s="35">
        <v>226</v>
      </c>
      <c r="N63" s="35">
        <v>202</v>
      </c>
      <c r="O63" s="35">
        <v>218</v>
      </c>
      <c r="P63" s="35">
        <v>358</v>
      </c>
      <c r="Q63" s="15">
        <f t="shared" si="0"/>
        <v>3606</v>
      </c>
    </row>
    <row r="64" spans="2:17" s="1" customFormat="1" ht="19.5" customHeight="1" x14ac:dyDescent="0.25">
      <c r="B64" s="86"/>
      <c r="C64" s="87"/>
      <c r="D64" s="109" t="s">
        <v>106</v>
      </c>
      <c r="E64" s="35">
        <f>+E65+E66</f>
        <v>207</v>
      </c>
      <c r="F64" s="35">
        <f t="shared" ref="F64:P64" si="13">+F65+F66</f>
        <v>207</v>
      </c>
      <c r="G64" s="35">
        <f t="shared" si="13"/>
        <v>195</v>
      </c>
      <c r="H64" s="35">
        <f t="shared" si="13"/>
        <v>191</v>
      </c>
      <c r="I64" s="35">
        <f t="shared" si="13"/>
        <v>142</v>
      </c>
      <c r="J64" s="35">
        <f t="shared" si="13"/>
        <v>99</v>
      </c>
      <c r="K64" s="35">
        <f t="shared" si="13"/>
        <v>78</v>
      </c>
      <c r="L64" s="35">
        <f t="shared" si="13"/>
        <v>97</v>
      </c>
      <c r="M64" s="35">
        <f t="shared" si="13"/>
        <v>194</v>
      </c>
      <c r="N64" s="35">
        <f t="shared" si="13"/>
        <v>83</v>
      </c>
      <c r="O64" s="35">
        <f t="shared" si="13"/>
        <v>108</v>
      </c>
      <c r="P64" s="35">
        <f t="shared" si="13"/>
        <v>181</v>
      </c>
      <c r="Q64" s="15">
        <f t="shared" si="0"/>
        <v>1782</v>
      </c>
    </row>
    <row r="65" spans="2:17" s="1" customFormat="1" ht="19.5" customHeight="1" x14ac:dyDescent="0.25">
      <c r="B65" s="86"/>
      <c r="C65" s="87"/>
      <c r="D65" s="109" t="s">
        <v>107</v>
      </c>
      <c r="E65" s="35">
        <v>118</v>
      </c>
      <c r="F65" s="35">
        <v>85</v>
      </c>
      <c r="G65" s="35">
        <v>89</v>
      </c>
      <c r="H65" s="35">
        <v>142</v>
      </c>
      <c r="I65" s="35">
        <v>76</v>
      </c>
      <c r="J65" s="35">
        <v>58</v>
      </c>
      <c r="K65" s="35">
        <v>67</v>
      </c>
      <c r="L65" s="35">
        <v>47</v>
      </c>
      <c r="M65" s="35">
        <v>99</v>
      </c>
      <c r="N65" s="35">
        <v>53</v>
      </c>
      <c r="O65" s="35">
        <v>66</v>
      </c>
      <c r="P65" s="35">
        <v>98</v>
      </c>
      <c r="Q65" s="15">
        <f t="shared" si="0"/>
        <v>998</v>
      </c>
    </row>
    <row r="66" spans="2:17" s="1" customFormat="1" ht="19.5" customHeight="1" x14ac:dyDescent="0.25">
      <c r="B66" s="86"/>
      <c r="C66" s="87"/>
      <c r="D66" s="109" t="s">
        <v>108</v>
      </c>
      <c r="E66" s="35">
        <v>89</v>
      </c>
      <c r="F66" s="35">
        <v>122</v>
      </c>
      <c r="G66" s="35">
        <v>106</v>
      </c>
      <c r="H66" s="35">
        <v>49</v>
      </c>
      <c r="I66" s="35">
        <v>66</v>
      </c>
      <c r="J66" s="35">
        <v>41</v>
      </c>
      <c r="K66" s="35">
        <v>11</v>
      </c>
      <c r="L66" s="35">
        <v>50</v>
      </c>
      <c r="M66" s="35">
        <v>95</v>
      </c>
      <c r="N66" s="35">
        <v>30</v>
      </c>
      <c r="O66" s="35">
        <v>42</v>
      </c>
      <c r="P66" s="35">
        <v>83</v>
      </c>
      <c r="Q66" s="15">
        <f t="shared" si="0"/>
        <v>784</v>
      </c>
    </row>
    <row r="67" spans="2:17" s="1" customFormat="1" ht="19.5" customHeight="1" x14ac:dyDescent="0.25">
      <c r="B67" s="86"/>
      <c r="C67" s="87"/>
      <c r="D67" s="109" t="s">
        <v>109</v>
      </c>
      <c r="E67" s="35">
        <v>1507</v>
      </c>
      <c r="F67" s="35">
        <v>1397</v>
      </c>
      <c r="G67" s="35">
        <v>1803</v>
      </c>
      <c r="H67" s="35">
        <v>2133</v>
      </c>
      <c r="I67" s="35">
        <v>2038</v>
      </c>
      <c r="J67" s="35">
        <v>1938</v>
      </c>
      <c r="K67" s="35">
        <v>1841</v>
      </c>
      <c r="L67" s="35">
        <v>1906</v>
      </c>
      <c r="M67" s="35">
        <v>2026</v>
      </c>
      <c r="N67" s="35">
        <v>1836</v>
      </c>
      <c r="O67" s="35">
        <v>1880</v>
      </c>
      <c r="P67" s="35">
        <v>2129</v>
      </c>
      <c r="Q67" s="15">
        <f t="shared" si="0"/>
        <v>22434</v>
      </c>
    </row>
    <row r="68" spans="2:17" s="1" customFormat="1" ht="19.5" customHeight="1" x14ac:dyDescent="0.25">
      <c r="B68" s="84"/>
      <c r="C68" s="85"/>
      <c r="D68" s="109" t="s">
        <v>110</v>
      </c>
      <c r="E68" s="35">
        <v>2847</v>
      </c>
      <c r="F68" s="35">
        <v>2254</v>
      </c>
      <c r="G68" s="35">
        <v>3444</v>
      </c>
      <c r="H68" s="35">
        <v>2746</v>
      </c>
      <c r="I68" s="35">
        <v>2930</v>
      </c>
      <c r="J68" s="35">
        <v>2796</v>
      </c>
      <c r="K68" s="35">
        <v>2654</v>
      </c>
      <c r="L68" s="35">
        <v>2788</v>
      </c>
      <c r="M68" s="35">
        <v>2748</v>
      </c>
      <c r="N68" s="35">
        <v>2335</v>
      </c>
      <c r="O68" s="35">
        <v>2861</v>
      </c>
      <c r="P68" s="35">
        <v>3678</v>
      </c>
      <c r="Q68" s="15">
        <f t="shared" si="0"/>
        <v>34081</v>
      </c>
    </row>
    <row r="69" spans="2:17" s="1" customFormat="1" ht="19.5" customHeight="1" x14ac:dyDescent="0.25">
      <c r="B69" s="84"/>
      <c r="C69" s="85"/>
      <c r="D69" s="109" t="s">
        <v>113</v>
      </c>
      <c r="E69" s="35">
        <v>4358</v>
      </c>
      <c r="F69" s="35">
        <v>3878</v>
      </c>
      <c r="G69" s="35">
        <v>4271</v>
      </c>
      <c r="H69" s="35">
        <v>4010</v>
      </c>
      <c r="I69" s="35">
        <v>4055</v>
      </c>
      <c r="J69" s="35">
        <v>4148</v>
      </c>
      <c r="K69" s="35">
        <v>4405</v>
      </c>
      <c r="L69" s="35">
        <v>4331</v>
      </c>
      <c r="M69" s="35">
        <v>2952</v>
      </c>
      <c r="N69" s="35">
        <v>1638</v>
      </c>
      <c r="O69" s="35">
        <v>1965</v>
      </c>
      <c r="P69" s="35">
        <v>3135</v>
      </c>
      <c r="Q69" s="15">
        <f t="shared" si="0"/>
        <v>43146</v>
      </c>
    </row>
    <row r="70" spans="2:17" s="1" customFormat="1" ht="19.5" customHeight="1" x14ac:dyDescent="0.25">
      <c r="B70" s="88"/>
      <c r="C70" s="89" t="s">
        <v>66</v>
      </c>
      <c r="D70" s="112"/>
      <c r="E70" s="48">
        <v>229</v>
      </c>
      <c r="F70" s="48">
        <v>229</v>
      </c>
      <c r="G70" s="48">
        <v>288</v>
      </c>
      <c r="H70" s="48">
        <v>242</v>
      </c>
      <c r="I70" s="48">
        <v>220</v>
      </c>
      <c r="J70" s="48">
        <v>205</v>
      </c>
      <c r="K70" s="48">
        <v>224</v>
      </c>
      <c r="L70" s="48">
        <v>226</v>
      </c>
      <c r="M70" s="48">
        <v>218</v>
      </c>
      <c r="N70" s="48">
        <v>216</v>
      </c>
      <c r="O70" s="48">
        <v>261</v>
      </c>
      <c r="P70" s="48">
        <v>219</v>
      </c>
      <c r="Q70" s="46">
        <f t="shared" si="0"/>
        <v>2777</v>
      </c>
    </row>
    <row r="71" spans="2:17" s="1" customFormat="1" ht="19.5" customHeight="1" x14ac:dyDescent="0.25">
      <c r="B71" s="90" t="s">
        <v>45</v>
      </c>
      <c r="C71" s="91"/>
      <c r="D71" s="113"/>
      <c r="E71" s="114">
        <f>E72+E81+E90+E98+E110</f>
        <v>4416</v>
      </c>
      <c r="F71" s="114">
        <f t="shared" ref="F71:P71" si="14">F72+F81+F90+F98+F110</f>
        <v>3851</v>
      </c>
      <c r="G71" s="114">
        <f t="shared" si="14"/>
        <v>4843</v>
      </c>
      <c r="H71" s="114">
        <f t="shared" si="14"/>
        <v>4202</v>
      </c>
      <c r="I71" s="114">
        <f t="shared" si="14"/>
        <v>4076</v>
      </c>
      <c r="J71" s="114">
        <f t="shared" si="14"/>
        <v>4200</v>
      </c>
      <c r="K71" s="114">
        <f t="shared" si="14"/>
        <v>4684</v>
      </c>
      <c r="L71" s="114">
        <f t="shared" si="14"/>
        <v>4400</v>
      </c>
      <c r="M71" s="114">
        <f t="shared" si="14"/>
        <v>4194</v>
      </c>
      <c r="N71" s="114">
        <f t="shared" si="14"/>
        <v>3444</v>
      </c>
      <c r="O71" s="114">
        <f t="shared" si="14"/>
        <v>3800</v>
      </c>
      <c r="P71" s="114">
        <f t="shared" si="14"/>
        <v>4450</v>
      </c>
      <c r="Q71" s="114">
        <f t="shared" si="0"/>
        <v>50560</v>
      </c>
    </row>
    <row r="72" spans="2:17" s="1" customFormat="1" ht="19.5" customHeight="1" x14ac:dyDescent="0.25">
      <c r="B72" s="92"/>
      <c r="C72" s="93" t="s">
        <v>46</v>
      </c>
      <c r="D72" s="115"/>
      <c r="E72" s="116">
        <f>+E73+E80</f>
        <v>267</v>
      </c>
      <c r="F72" s="116">
        <f t="shared" ref="F72:P72" si="15">+F73+F80</f>
        <v>248</v>
      </c>
      <c r="G72" s="116">
        <f t="shared" si="15"/>
        <v>299</v>
      </c>
      <c r="H72" s="116">
        <f t="shared" si="15"/>
        <v>262</v>
      </c>
      <c r="I72" s="116">
        <f t="shared" si="15"/>
        <v>320</v>
      </c>
      <c r="J72" s="116">
        <f t="shared" si="15"/>
        <v>320</v>
      </c>
      <c r="K72" s="116">
        <f t="shared" si="15"/>
        <v>269</v>
      </c>
      <c r="L72" s="116">
        <f t="shared" si="15"/>
        <v>302</v>
      </c>
      <c r="M72" s="116">
        <f t="shared" si="15"/>
        <v>369</v>
      </c>
      <c r="N72" s="116">
        <f t="shared" si="15"/>
        <v>253</v>
      </c>
      <c r="O72" s="116">
        <f t="shared" si="15"/>
        <v>280</v>
      </c>
      <c r="P72" s="116">
        <f t="shared" si="15"/>
        <v>325</v>
      </c>
      <c r="Q72" s="110">
        <f t="shared" ref="Q72:Q135" si="16">SUM(E72:P72)</f>
        <v>3514</v>
      </c>
    </row>
    <row r="73" spans="2:17" s="1" customFormat="1" ht="19.5" customHeight="1" x14ac:dyDescent="0.25">
      <c r="B73" s="16"/>
      <c r="C73" s="83" t="s">
        <v>65</v>
      </c>
      <c r="D73" s="14"/>
      <c r="E73" s="21">
        <f>+E74+E75+E76+E77+E78+E79</f>
        <v>266</v>
      </c>
      <c r="F73" s="21">
        <f t="shared" ref="F73:P73" si="17">+F74+F75+F76+F77+F78+F79</f>
        <v>246</v>
      </c>
      <c r="G73" s="21">
        <f t="shared" si="17"/>
        <v>291</v>
      </c>
      <c r="H73" s="21">
        <f t="shared" si="17"/>
        <v>261</v>
      </c>
      <c r="I73" s="21">
        <f t="shared" si="17"/>
        <v>318</v>
      </c>
      <c r="J73" s="21">
        <f t="shared" si="17"/>
        <v>319</v>
      </c>
      <c r="K73" s="21">
        <f t="shared" si="17"/>
        <v>264</v>
      </c>
      <c r="L73" s="21">
        <f t="shared" si="17"/>
        <v>301</v>
      </c>
      <c r="M73" s="21">
        <f t="shared" si="17"/>
        <v>367</v>
      </c>
      <c r="N73" s="21">
        <f t="shared" si="17"/>
        <v>250</v>
      </c>
      <c r="O73" s="21">
        <f t="shared" si="17"/>
        <v>280</v>
      </c>
      <c r="P73" s="21">
        <f t="shared" si="17"/>
        <v>324</v>
      </c>
      <c r="Q73" s="57">
        <f t="shared" si="16"/>
        <v>3487</v>
      </c>
    </row>
    <row r="74" spans="2:17" s="1" customFormat="1" ht="19.5" customHeight="1" x14ac:dyDescent="0.25">
      <c r="B74" s="16"/>
      <c r="C74" s="83"/>
      <c r="D74" s="14" t="s">
        <v>114</v>
      </c>
      <c r="E74" s="21">
        <v>1</v>
      </c>
      <c r="F74" s="21">
        <v>0</v>
      </c>
      <c r="G74" s="21">
        <v>0</v>
      </c>
      <c r="H74" s="21">
        <v>3</v>
      </c>
      <c r="I74" s="21">
        <v>2</v>
      </c>
      <c r="J74" s="21">
        <v>2</v>
      </c>
      <c r="K74" s="21">
        <v>0</v>
      </c>
      <c r="L74" s="21">
        <v>1</v>
      </c>
      <c r="M74" s="21">
        <v>4</v>
      </c>
      <c r="N74" s="21">
        <v>0</v>
      </c>
      <c r="O74" s="21">
        <v>4</v>
      </c>
      <c r="P74" s="21">
        <v>1</v>
      </c>
      <c r="Q74" s="53">
        <f t="shared" si="16"/>
        <v>18</v>
      </c>
    </row>
    <row r="75" spans="2:17" s="1" customFormat="1" ht="19.5" customHeight="1" x14ac:dyDescent="0.25">
      <c r="B75" s="16"/>
      <c r="C75" s="83"/>
      <c r="D75" s="14" t="s">
        <v>119</v>
      </c>
      <c r="E75" s="21">
        <v>71</v>
      </c>
      <c r="F75" s="21">
        <v>49</v>
      </c>
      <c r="G75" s="21">
        <v>43</v>
      </c>
      <c r="H75" s="21">
        <v>24</v>
      </c>
      <c r="I75" s="21">
        <v>34</v>
      </c>
      <c r="J75" s="21">
        <v>37</v>
      </c>
      <c r="K75" s="21">
        <v>15</v>
      </c>
      <c r="L75" s="21">
        <v>35</v>
      </c>
      <c r="M75" s="21">
        <v>46</v>
      </c>
      <c r="N75" s="21">
        <v>35</v>
      </c>
      <c r="O75" s="21">
        <v>39</v>
      </c>
      <c r="P75" s="21">
        <v>31</v>
      </c>
      <c r="Q75" s="53">
        <f t="shared" si="16"/>
        <v>459</v>
      </c>
    </row>
    <row r="76" spans="2:17" s="1" customFormat="1" ht="19.5" customHeight="1" x14ac:dyDescent="0.25">
      <c r="B76" s="84"/>
      <c r="C76" s="85"/>
      <c r="D76" s="109" t="s">
        <v>91</v>
      </c>
      <c r="E76" s="21">
        <v>57</v>
      </c>
      <c r="F76" s="21">
        <v>58</v>
      </c>
      <c r="G76" s="21">
        <v>87</v>
      </c>
      <c r="H76" s="21">
        <v>96</v>
      </c>
      <c r="I76" s="21">
        <v>106</v>
      </c>
      <c r="J76" s="21">
        <v>101</v>
      </c>
      <c r="K76" s="21">
        <v>90</v>
      </c>
      <c r="L76" s="21">
        <v>105</v>
      </c>
      <c r="M76" s="21">
        <v>116</v>
      </c>
      <c r="N76" s="21">
        <v>75</v>
      </c>
      <c r="O76" s="21">
        <v>80</v>
      </c>
      <c r="P76" s="21">
        <v>66</v>
      </c>
      <c r="Q76" s="53">
        <f t="shared" si="16"/>
        <v>1037</v>
      </c>
    </row>
    <row r="77" spans="2:17" s="1" customFormat="1" ht="19.5" customHeight="1" x14ac:dyDescent="0.25">
      <c r="B77" s="86"/>
      <c r="C77" s="87"/>
      <c r="D77" s="109" t="s">
        <v>117</v>
      </c>
      <c r="E77" s="21">
        <v>24</v>
      </c>
      <c r="F77" s="21">
        <v>33</v>
      </c>
      <c r="G77" s="21">
        <v>38</v>
      </c>
      <c r="H77" s="21">
        <v>37</v>
      </c>
      <c r="I77" s="21">
        <v>30</v>
      </c>
      <c r="J77" s="21">
        <v>50</v>
      </c>
      <c r="K77" s="21">
        <v>14</v>
      </c>
      <c r="L77" s="21">
        <v>30</v>
      </c>
      <c r="M77" s="21">
        <v>110</v>
      </c>
      <c r="N77" s="21">
        <v>45</v>
      </c>
      <c r="O77" s="21">
        <v>37</v>
      </c>
      <c r="P77" s="21">
        <v>89</v>
      </c>
      <c r="Q77" s="53">
        <f t="shared" si="16"/>
        <v>537</v>
      </c>
    </row>
    <row r="78" spans="2:17" s="1" customFormat="1" ht="19.5" customHeight="1" x14ac:dyDescent="0.25">
      <c r="B78" s="86"/>
      <c r="C78" s="87"/>
      <c r="D78" s="109" t="s">
        <v>120</v>
      </c>
      <c r="E78" s="35">
        <v>41</v>
      </c>
      <c r="F78" s="35">
        <v>12</v>
      </c>
      <c r="G78" s="35">
        <v>31</v>
      </c>
      <c r="H78" s="35">
        <v>27</v>
      </c>
      <c r="I78" s="35">
        <v>39</v>
      </c>
      <c r="J78" s="35">
        <v>25</v>
      </c>
      <c r="K78" s="35">
        <v>39</v>
      </c>
      <c r="L78" s="35">
        <v>48</v>
      </c>
      <c r="M78" s="35">
        <v>39</v>
      </c>
      <c r="N78" s="35">
        <v>31</v>
      </c>
      <c r="O78" s="35">
        <v>33</v>
      </c>
      <c r="P78" s="35">
        <v>27</v>
      </c>
      <c r="Q78" s="53">
        <f t="shared" si="16"/>
        <v>392</v>
      </c>
    </row>
    <row r="79" spans="2:17" s="1" customFormat="1" ht="19.5" customHeight="1" x14ac:dyDescent="0.25">
      <c r="B79" s="86"/>
      <c r="C79" s="87"/>
      <c r="D79" s="109" t="s">
        <v>102</v>
      </c>
      <c r="E79" s="35">
        <v>72</v>
      </c>
      <c r="F79" s="35">
        <v>94</v>
      </c>
      <c r="G79" s="35">
        <v>92</v>
      </c>
      <c r="H79" s="35">
        <v>74</v>
      </c>
      <c r="I79" s="35">
        <v>107</v>
      </c>
      <c r="J79" s="35">
        <v>104</v>
      </c>
      <c r="K79" s="35">
        <v>106</v>
      </c>
      <c r="L79" s="35">
        <v>82</v>
      </c>
      <c r="M79" s="35">
        <v>52</v>
      </c>
      <c r="N79" s="35">
        <v>64</v>
      </c>
      <c r="O79" s="35">
        <v>87</v>
      </c>
      <c r="P79" s="35">
        <v>110</v>
      </c>
      <c r="Q79" s="53">
        <f t="shared" si="16"/>
        <v>1044</v>
      </c>
    </row>
    <row r="80" spans="2:17" s="1" customFormat="1" ht="19.5" customHeight="1" x14ac:dyDescent="0.25">
      <c r="B80" s="94"/>
      <c r="C80" s="89" t="s">
        <v>66</v>
      </c>
      <c r="D80" s="111"/>
      <c r="E80" s="48">
        <v>1</v>
      </c>
      <c r="F80" s="48">
        <v>2</v>
      </c>
      <c r="G80" s="48">
        <v>8</v>
      </c>
      <c r="H80" s="48">
        <v>1</v>
      </c>
      <c r="I80" s="48">
        <v>2</v>
      </c>
      <c r="J80" s="48">
        <v>1</v>
      </c>
      <c r="K80" s="48">
        <v>5</v>
      </c>
      <c r="L80" s="48">
        <v>1</v>
      </c>
      <c r="M80" s="48">
        <v>2</v>
      </c>
      <c r="N80" s="48">
        <v>3</v>
      </c>
      <c r="O80" s="48">
        <v>0</v>
      </c>
      <c r="P80" s="48">
        <v>1</v>
      </c>
      <c r="Q80" s="117">
        <f t="shared" si="16"/>
        <v>27</v>
      </c>
    </row>
    <row r="81" spans="2:17" s="1" customFormat="1" ht="19.5" customHeight="1" x14ac:dyDescent="0.25">
      <c r="B81" s="95"/>
      <c r="C81" s="93" t="s">
        <v>47</v>
      </c>
      <c r="D81" s="118"/>
      <c r="E81" s="116">
        <f>+E82+E89</f>
        <v>1093</v>
      </c>
      <c r="F81" s="116">
        <f t="shared" ref="F81:P81" si="18">+F82+F89</f>
        <v>1050</v>
      </c>
      <c r="G81" s="116">
        <f t="shared" si="18"/>
        <v>1119</v>
      </c>
      <c r="H81" s="116">
        <f t="shared" si="18"/>
        <v>1122</v>
      </c>
      <c r="I81" s="116">
        <f t="shared" si="18"/>
        <v>1083</v>
      </c>
      <c r="J81" s="116">
        <f t="shared" si="18"/>
        <v>1107</v>
      </c>
      <c r="K81" s="116">
        <f t="shared" si="18"/>
        <v>1234</v>
      </c>
      <c r="L81" s="116">
        <f t="shared" si="18"/>
        <v>1237</v>
      </c>
      <c r="M81" s="116">
        <f t="shared" si="18"/>
        <v>1088</v>
      </c>
      <c r="N81" s="116">
        <f t="shared" si="18"/>
        <v>941</v>
      </c>
      <c r="O81" s="116">
        <f t="shared" si="18"/>
        <v>1002</v>
      </c>
      <c r="P81" s="116">
        <f t="shared" si="18"/>
        <v>1085</v>
      </c>
      <c r="Q81" s="110">
        <f t="shared" si="16"/>
        <v>13161</v>
      </c>
    </row>
    <row r="82" spans="2:17" s="1" customFormat="1" ht="19.5" customHeight="1" x14ac:dyDescent="0.25">
      <c r="B82" s="84"/>
      <c r="C82" s="83" t="s">
        <v>65</v>
      </c>
      <c r="D82" s="109"/>
      <c r="E82" s="21">
        <f>+E83+E84+E85+E86+E87+E88</f>
        <v>1091</v>
      </c>
      <c r="F82" s="21">
        <f t="shared" ref="F82:P82" si="19">+F83+F84+F85+F86+F87+F88</f>
        <v>1047</v>
      </c>
      <c r="G82" s="21">
        <f t="shared" si="19"/>
        <v>1114</v>
      </c>
      <c r="H82" s="21">
        <f t="shared" si="19"/>
        <v>1118</v>
      </c>
      <c r="I82" s="21">
        <f t="shared" si="19"/>
        <v>1080</v>
      </c>
      <c r="J82" s="21">
        <f t="shared" si="19"/>
        <v>1104</v>
      </c>
      <c r="K82" s="21">
        <f t="shared" si="19"/>
        <v>1220</v>
      </c>
      <c r="L82" s="21">
        <f t="shared" si="19"/>
        <v>1228</v>
      </c>
      <c r="M82" s="21">
        <f t="shared" si="19"/>
        <v>1083</v>
      </c>
      <c r="N82" s="21">
        <f t="shared" si="19"/>
        <v>937</v>
      </c>
      <c r="O82" s="21">
        <f t="shared" si="19"/>
        <v>999</v>
      </c>
      <c r="P82" s="21">
        <f t="shared" si="19"/>
        <v>1084</v>
      </c>
      <c r="Q82" s="57">
        <f t="shared" si="16"/>
        <v>13105</v>
      </c>
    </row>
    <row r="83" spans="2:17" s="1" customFormat="1" ht="19.5" customHeight="1" x14ac:dyDescent="0.25">
      <c r="B83" s="86"/>
      <c r="C83" s="87"/>
      <c r="D83" s="109" t="s">
        <v>114</v>
      </c>
      <c r="E83" s="35">
        <v>17</v>
      </c>
      <c r="F83" s="35">
        <v>11</v>
      </c>
      <c r="G83" s="35">
        <v>35</v>
      </c>
      <c r="H83" s="35">
        <v>10</v>
      </c>
      <c r="I83" s="35">
        <v>13</v>
      </c>
      <c r="J83" s="35">
        <v>10</v>
      </c>
      <c r="K83" s="35">
        <v>10</v>
      </c>
      <c r="L83" s="35">
        <v>10</v>
      </c>
      <c r="M83" s="35">
        <v>9</v>
      </c>
      <c r="N83" s="35">
        <v>11</v>
      </c>
      <c r="O83" s="35">
        <v>8</v>
      </c>
      <c r="P83" s="35">
        <v>8</v>
      </c>
      <c r="Q83" s="53">
        <f t="shared" si="16"/>
        <v>152</v>
      </c>
    </row>
    <row r="84" spans="2:17" s="1" customFormat="1" ht="19.5" customHeight="1" x14ac:dyDescent="0.25">
      <c r="B84" s="86"/>
      <c r="C84" s="87"/>
      <c r="D84" s="109" t="s">
        <v>84</v>
      </c>
      <c r="E84" s="35">
        <v>1</v>
      </c>
      <c r="F84" s="35">
        <v>1</v>
      </c>
      <c r="G84" s="35">
        <v>1</v>
      </c>
      <c r="H84" s="35">
        <v>7</v>
      </c>
      <c r="I84" s="35">
        <v>6</v>
      </c>
      <c r="J84" s="35">
        <v>10</v>
      </c>
      <c r="K84" s="35">
        <v>4</v>
      </c>
      <c r="L84" s="35">
        <v>13</v>
      </c>
      <c r="M84" s="35">
        <v>3</v>
      </c>
      <c r="N84" s="35">
        <v>2</v>
      </c>
      <c r="O84" s="35">
        <v>3</v>
      </c>
      <c r="P84" s="35">
        <v>1</v>
      </c>
      <c r="Q84" s="53">
        <f t="shared" si="16"/>
        <v>52</v>
      </c>
    </row>
    <row r="85" spans="2:17" s="1" customFormat="1" ht="19.5" customHeight="1" x14ac:dyDescent="0.25">
      <c r="B85" s="86"/>
      <c r="C85" s="87"/>
      <c r="D85" s="109" t="s">
        <v>91</v>
      </c>
      <c r="E85" s="35">
        <v>195</v>
      </c>
      <c r="F85" s="35">
        <v>242</v>
      </c>
      <c r="G85" s="35">
        <v>253</v>
      </c>
      <c r="H85" s="35">
        <v>276</v>
      </c>
      <c r="I85" s="35">
        <v>265</v>
      </c>
      <c r="J85" s="35">
        <v>297</v>
      </c>
      <c r="K85" s="35">
        <v>230</v>
      </c>
      <c r="L85" s="35">
        <v>259</v>
      </c>
      <c r="M85" s="35">
        <v>270</v>
      </c>
      <c r="N85" s="35">
        <v>218</v>
      </c>
      <c r="O85" s="35">
        <v>201</v>
      </c>
      <c r="P85" s="35">
        <v>222</v>
      </c>
      <c r="Q85" s="53">
        <f t="shared" si="16"/>
        <v>2928</v>
      </c>
    </row>
    <row r="86" spans="2:17" s="1" customFormat="1" ht="19.5" customHeight="1" x14ac:dyDescent="0.25">
      <c r="B86" s="86"/>
      <c r="C86" s="87"/>
      <c r="D86" s="109" t="s">
        <v>117</v>
      </c>
      <c r="E86" s="35">
        <v>45</v>
      </c>
      <c r="F86" s="35">
        <v>64</v>
      </c>
      <c r="G86" s="35">
        <v>59</v>
      </c>
      <c r="H86" s="35">
        <v>99</v>
      </c>
      <c r="I86" s="35">
        <v>65</v>
      </c>
      <c r="J86" s="35">
        <v>60</v>
      </c>
      <c r="K86" s="35">
        <v>63</v>
      </c>
      <c r="L86" s="35">
        <v>41</v>
      </c>
      <c r="M86" s="35">
        <v>35</v>
      </c>
      <c r="N86" s="35">
        <v>27</v>
      </c>
      <c r="O86" s="35">
        <v>25</v>
      </c>
      <c r="P86" s="35">
        <v>35</v>
      </c>
      <c r="Q86" s="53">
        <f t="shared" si="16"/>
        <v>618</v>
      </c>
    </row>
    <row r="87" spans="2:17" s="1" customFormat="1" ht="19.5" customHeight="1" x14ac:dyDescent="0.25">
      <c r="B87" s="86"/>
      <c r="C87" s="87"/>
      <c r="D87" s="109" t="s">
        <v>120</v>
      </c>
      <c r="E87" s="35">
        <v>497</v>
      </c>
      <c r="F87" s="35">
        <v>419</v>
      </c>
      <c r="G87" s="35">
        <v>386</v>
      </c>
      <c r="H87" s="35">
        <v>376</v>
      </c>
      <c r="I87" s="35">
        <v>410</v>
      </c>
      <c r="J87" s="35">
        <v>435</v>
      </c>
      <c r="K87" s="35">
        <v>606</v>
      </c>
      <c r="L87" s="35">
        <v>539</v>
      </c>
      <c r="M87" s="35">
        <v>369</v>
      </c>
      <c r="N87" s="35">
        <v>378</v>
      </c>
      <c r="O87" s="35">
        <v>409</v>
      </c>
      <c r="P87" s="35">
        <v>348</v>
      </c>
      <c r="Q87" s="53">
        <f t="shared" si="16"/>
        <v>5172</v>
      </c>
    </row>
    <row r="88" spans="2:17" s="1" customFormat="1" ht="19.5" customHeight="1" x14ac:dyDescent="0.25">
      <c r="B88" s="84"/>
      <c r="C88" s="85"/>
      <c r="D88" s="109" t="s">
        <v>102</v>
      </c>
      <c r="E88" s="35">
        <v>336</v>
      </c>
      <c r="F88" s="35">
        <v>310</v>
      </c>
      <c r="G88" s="35">
        <v>380</v>
      </c>
      <c r="H88" s="35">
        <v>350</v>
      </c>
      <c r="I88" s="35">
        <v>321</v>
      </c>
      <c r="J88" s="35">
        <v>292</v>
      </c>
      <c r="K88" s="35">
        <v>307</v>
      </c>
      <c r="L88" s="35">
        <v>366</v>
      </c>
      <c r="M88" s="35">
        <v>397</v>
      </c>
      <c r="N88" s="35">
        <v>301</v>
      </c>
      <c r="O88" s="35">
        <v>353</v>
      </c>
      <c r="P88" s="35">
        <v>470</v>
      </c>
      <c r="Q88" s="53">
        <f t="shared" si="16"/>
        <v>4183</v>
      </c>
    </row>
    <row r="89" spans="2:17" s="1" customFormat="1" ht="19.5" customHeight="1" x14ac:dyDescent="0.25">
      <c r="B89" s="96"/>
      <c r="C89" s="89" t="s">
        <v>66</v>
      </c>
      <c r="D89" s="112"/>
      <c r="E89" s="48">
        <v>2</v>
      </c>
      <c r="F89" s="48">
        <v>3</v>
      </c>
      <c r="G89" s="48">
        <v>5</v>
      </c>
      <c r="H89" s="48">
        <v>4</v>
      </c>
      <c r="I89" s="48">
        <v>3</v>
      </c>
      <c r="J89" s="48">
        <v>3</v>
      </c>
      <c r="K89" s="48">
        <v>14</v>
      </c>
      <c r="L89" s="48">
        <v>9</v>
      </c>
      <c r="M89" s="48">
        <v>5</v>
      </c>
      <c r="N89" s="48">
        <v>4</v>
      </c>
      <c r="O89" s="48">
        <v>3</v>
      </c>
      <c r="P89" s="48">
        <v>1</v>
      </c>
      <c r="Q89" s="117">
        <f t="shared" si="16"/>
        <v>56</v>
      </c>
    </row>
    <row r="90" spans="2:17" s="1" customFormat="1" ht="19.5" customHeight="1" x14ac:dyDescent="0.25">
      <c r="B90" s="97"/>
      <c r="C90" s="93" t="s">
        <v>48</v>
      </c>
      <c r="D90" s="119"/>
      <c r="E90" s="116">
        <f>+E91+E97</f>
        <v>434</v>
      </c>
      <c r="F90" s="116">
        <f t="shared" ref="F90:P90" si="20">+F91+F97</f>
        <v>267</v>
      </c>
      <c r="G90" s="116">
        <f t="shared" si="20"/>
        <v>390</v>
      </c>
      <c r="H90" s="116">
        <f t="shared" si="20"/>
        <v>370</v>
      </c>
      <c r="I90" s="116">
        <f t="shared" si="20"/>
        <v>331</v>
      </c>
      <c r="J90" s="116">
        <f t="shared" si="20"/>
        <v>403</v>
      </c>
      <c r="K90" s="116">
        <f t="shared" si="20"/>
        <v>362</v>
      </c>
      <c r="L90" s="116">
        <f t="shared" si="20"/>
        <v>360</v>
      </c>
      <c r="M90" s="116">
        <f t="shared" si="20"/>
        <v>310</v>
      </c>
      <c r="N90" s="116">
        <f t="shared" si="20"/>
        <v>304</v>
      </c>
      <c r="O90" s="116">
        <f t="shared" si="20"/>
        <v>314</v>
      </c>
      <c r="P90" s="116">
        <f t="shared" si="20"/>
        <v>376</v>
      </c>
      <c r="Q90" s="110">
        <f t="shared" si="16"/>
        <v>4221</v>
      </c>
    </row>
    <row r="91" spans="2:17" s="1" customFormat="1" ht="19.5" customHeight="1" x14ac:dyDescent="0.25">
      <c r="B91" s="86"/>
      <c r="C91" s="83" t="s">
        <v>67</v>
      </c>
      <c r="D91" s="120"/>
      <c r="E91" s="21">
        <f>+E92+E93+E94+E95+E96</f>
        <v>434</v>
      </c>
      <c r="F91" s="21">
        <f t="shared" ref="F91:P91" si="21">+F92+F93+F94+F95+F96</f>
        <v>267</v>
      </c>
      <c r="G91" s="21">
        <f t="shared" si="21"/>
        <v>390</v>
      </c>
      <c r="H91" s="21">
        <f t="shared" si="21"/>
        <v>370</v>
      </c>
      <c r="I91" s="21">
        <f t="shared" si="21"/>
        <v>331</v>
      </c>
      <c r="J91" s="21">
        <f t="shared" si="21"/>
        <v>403</v>
      </c>
      <c r="K91" s="21">
        <f t="shared" si="21"/>
        <v>362</v>
      </c>
      <c r="L91" s="21">
        <f t="shared" si="21"/>
        <v>359</v>
      </c>
      <c r="M91" s="21">
        <f t="shared" si="21"/>
        <v>310</v>
      </c>
      <c r="N91" s="21">
        <f t="shared" si="21"/>
        <v>304</v>
      </c>
      <c r="O91" s="21">
        <f t="shared" si="21"/>
        <v>314</v>
      </c>
      <c r="P91" s="21">
        <f t="shared" si="21"/>
        <v>376</v>
      </c>
      <c r="Q91" s="57">
        <f t="shared" si="16"/>
        <v>4220</v>
      </c>
    </row>
    <row r="92" spans="2:17" s="1" customFormat="1" ht="19.5" customHeight="1" x14ac:dyDescent="0.25">
      <c r="B92" s="86"/>
      <c r="C92" s="87"/>
      <c r="D92" s="109" t="s">
        <v>114</v>
      </c>
      <c r="E92" s="35">
        <v>8</v>
      </c>
      <c r="F92" s="35">
        <v>0</v>
      </c>
      <c r="G92" s="35">
        <v>5</v>
      </c>
      <c r="H92" s="35">
        <v>1</v>
      </c>
      <c r="I92" s="35">
        <v>0</v>
      </c>
      <c r="J92" s="35">
        <v>5</v>
      </c>
      <c r="K92" s="35">
        <v>0</v>
      </c>
      <c r="L92" s="35">
        <v>3</v>
      </c>
      <c r="M92" s="35">
        <v>1</v>
      </c>
      <c r="N92" s="35">
        <v>0</v>
      </c>
      <c r="O92" s="35">
        <v>1</v>
      </c>
      <c r="P92" s="35">
        <v>0</v>
      </c>
      <c r="Q92" s="53">
        <f t="shared" si="16"/>
        <v>24</v>
      </c>
    </row>
    <row r="93" spans="2:17" s="1" customFormat="1" ht="19.5" customHeight="1" x14ac:dyDescent="0.25">
      <c r="B93" s="86"/>
      <c r="C93" s="87"/>
      <c r="D93" s="109" t="s">
        <v>91</v>
      </c>
      <c r="E93" s="35">
        <v>136</v>
      </c>
      <c r="F93" s="35">
        <v>91</v>
      </c>
      <c r="G93" s="35">
        <v>135</v>
      </c>
      <c r="H93" s="35">
        <v>127</v>
      </c>
      <c r="I93" s="35">
        <v>117</v>
      </c>
      <c r="J93" s="35">
        <v>118</v>
      </c>
      <c r="K93" s="35">
        <v>119</v>
      </c>
      <c r="L93" s="35">
        <v>127</v>
      </c>
      <c r="M93" s="35">
        <v>116</v>
      </c>
      <c r="N93" s="35">
        <v>110</v>
      </c>
      <c r="O93" s="35">
        <v>118</v>
      </c>
      <c r="P93" s="35">
        <v>129</v>
      </c>
      <c r="Q93" s="53">
        <f t="shared" si="16"/>
        <v>1443</v>
      </c>
    </row>
    <row r="94" spans="2:17" s="1" customFormat="1" ht="19.5" customHeight="1" x14ac:dyDescent="0.25">
      <c r="B94" s="86"/>
      <c r="C94" s="87"/>
      <c r="D94" s="109" t="s">
        <v>117</v>
      </c>
      <c r="E94" s="35">
        <v>10</v>
      </c>
      <c r="F94" s="35">
        <v>5</v>
      </c>
      <c r="G94" s="35">
        <v>11</v>
      </c>
      <c r="H94" s="35">
        <v>8</v>
      </c>
      <c r="I94" s="35">
        <v>2</v>
      </c>
      <c r="J94" s="35">
        <v>1</v>
      </c>
      <c r="K94" s="35">
        <v>9</v>
      </c>
      <c r="L94" s="35">
        <v>2</v>
      </c>
      <c r="M94" s="35">
        <v>1</v>
      </c>
      <c r="N94" s="35">
        <v>1</v>
      </c>
      <c r="O94" s="35">
        <v>0</v>
      </c>
      <c r="P94" s="35">
        <v>27</v>
      </c>
      <c r="Q94" s="53">
        <f t="shared" si="16"/>
        <v>77</v>
      </c>
    </row>
    <row r="95" spans="2:17" s="1" customFormat="1" ht="19.5" customHeight="1" x14ac:dyDescent="0.25">
      <c r="B95" s="86"/>
      <c r="C95" s="87"/>
      <c r="D95" s="109" t="s">
        <v>120</v>
      </c>
      <c r="E95" s="35">
        <v>187</v>
      </c>
      <c r="F95" s="35">
        <v>96</v>
      </c>
      <c r="G95" s="35">
        <v>151</v>
      </c>
      <c r="H95" s="35">
        <v>135</v>
      </c>
      <c r="I95" s="35">
        <v>124</v>
      </c>
      <c r="J95" s="35">
        <v>162</v>
      </c>
      <c r="K95" s="35">
        <v>120</v>
      </c>
      <c r="L95" s="35">
        <v>135</v>
      </c>
      <c r="M95" s="35">
        <v>111</v>
      </c>
      <c r="N95" s="35">
        <v>105</v>
      </c>
      <c r="O95" s="35">
        <v>104</v>
      </c>
      <c r="P95" s="35">
        <v>119</v>
      </c>
      <c r="Q95" s="53">
        <f t="shared" si="16"/>
        <v>1549</v>
      </c>
    </row>
    <row r="96" spans="2:17" s="1" customFormat="1" ht="19.5" customHeight="1" x14ac:dyDescent="0.25">
      <c r="B96" s="86"/>
      <c r="C96" s="87"/>
      <c r="D96" s="109" t="s">
        <v>102</v>
      </c>
      <c r="E96" s="35">
        <v>93</v>
      </c>
      <c r="F96" s="35">
        <v>75</v>
      </c>
      <c r="G96" s="35">
        <v>88</v>
      </c>
      <c r="H96" s="35">
        <v>99</v>
      </c>
      <c r="I96" s="35">
        <v>88</v>
      </c>
      <c r="J96" s="35">
        <v>117</v>
      </c>
      <c r="K96" s="35">
        <v>114</v>
      </c>
      <c r="L96" s="35">
        <v>92</v>
      </c>
      <c r="M96" s="35">
        <v>81</v>
      </c>
      <c r="N96" s="35">
        <v>88</v>
      </c>
      <c r="O96" s="35">
        <v>91</v>
      </c>
      <c r="P96" s="35">
        <v>101</v>
      </c>
      <c r="Q96" s="53">
        <f t="shared" si="16"/>
        <v>1127</v>
      </c>
    </row>
    <row r="97" spans="2:17" s="1" customFormat="1" ht="19.5" customHeight="1" x14ac:dyDescent="0.25">
      <c r="B97" s="96"/>
      <c r="C97" s="89" t="s">
        <v>66</v>
      </c>
      <c r="D97" s="111"/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1</v>
      </c>
      <c r="M97" s="48">
        <v>0</v>
      </c>
      <c r="N97" s="48">
        <v>0</v>
      </c>
      <c r="O97" s="48">
        <v>0</v>
      </c>
      <c r="P97" s="48">
        <v>0</v>
      </c>
      <c r="Q97" s="117">
        <f t="shared" si="16"/>
        <v>1</v>
      </c>
    </row>
    <row r="98" spans="2:17" s="1" customFormat="1" ht="19.5" customHeight="1" x14ac:dyDescent="0.25">
      <c r="B98" s="97"/>
      <c r="C98" s="93" t="s">
        <v>49</v>
      </c>
      <c r="D98" s="119"/>
      <c r="E98" s="116">
        <f>+E99+E109</f>
        <v>1225</v>
      </c>
      <c r="F98" s="116">
        <f t="shared" ref="F98:P98" si="22">+F99+F109</f>
        <v>1110</v>
      </c>
      <c r="G98" s="116">
        <f t="shared" si="22"/>
        <v>1385</v>
      </c>
      <c r="H98" s="116">
        <f t="shared" si="22"/>
        <v>1151</v>
      </c>
      <c r="I98" s="116">
        <f t="shared" si="22"/>
        <v>1114</v>
      </c>
      <c r="J98" s="116">
        <f t="shared" si="22"/>
        <v>1224</v>
      </c>
      <c r="K98" s="116">
        <f t="shared" si="22"/>
        <v>1281</v>
      </c>
      <c r="L98" s="116">
        <f t="shared" si="22"/>
        <v>1202</v>
      </c>
      <c r="M98" s="116">
        <f t="shared" si="22"/>
        <v>1302</v>
      </c>
      <c r="N98" s="116">
        <f t="shared" si="22"/>
        <v>1093</v>
      </c>
      <c r="O98" s="116">
        <f t="shared" si="22"/>
        <v>1066</v>
      </c>
      <c r="P98" s="116">
        <f t="shared" si="22"/>
        <v>1325</v>
      </c>
      <c r="Q98" s="110">
        <f t="shared" si="16"/>
        <v>14478</v>
      </c>
    </row>
    <row r="99" spans="2:17" s="1" customFormat="1" ht="19.5" customHeight="1" x14ac:dyDescent="0.25">
      <c r="B99" s="84"/>
      <c r="C99" s="83" t="s">
        <v>65</v>
      </c>
      <c r="D99" s="120"/>
      <c r="E99" s="21">
        <f>+E100+E101+E102+E103+E104+E105+E106+E107+E108</f>
        <v>1222</v>
      </c>
      <c r="F99" s="21">
        <f t="shared" ref="F99:P99" si="23">+F100+F101+F102+F103+F104+F105+F106+F107+F108</f>
        <v>1108</v>
      </c>
      <c r="G99" s="21">
        <f t="shared" si="23"/>
        <v>1380</v>
      </c>
      <c r="H99" s="21">
        <f t="shared" si="23"/>
        <v>1147</v>
      </c>
      <c r="I99" s="21">
        <f t="shared" si="23"/>
        <v>1113</v>
      </c>
      <c r="J99" s="21">
        <f t="shared" si="23"/>
        <v>1224</v>
      </c>
      <c r="K99" s="21">
        <f t="shared" si="23"/>
        <v>1280</v>
      </c>
      <c r="L99" s="21">
        <f t="shared" si="23"/>
        <v>1202</v>
      </c>
      <c r="M99" s="21">
        <f t="shared" si="23"/>
        <v>1301</v>
      </c>
      <c r="N99" s="21">
        <f t="shared" si="23"/>
        <v>1085</v>
      </c>
      <c r="O99" s="21">
        <f t="shared" si="23"/>
        <v>1061</v>
      </c>
      <c r="P99" s="21">
        <f t="shared" si="23"/>
        <v>1318</v>
      </c>
      <c r="Q99" s="57">
        <f t="shared" si="16"/>
        <v>14441</v>
      </c>
    </row>
    <row r="100" spans="2:17" s="1" customFormat="1" ht="19.5" customHeight="1" x14ac:dyDescent="0.25">
      <c r="B100" s="84"/>
      <c r="C100" s="85"/>
      <c r="D100" s="109" t="s">
        <v>31</v>
      </c>
      <c r="E100" s="35">
        <v>2</v>
      </c>
      <c r="F100" s="35">
        <v>1</v>
      </c>
      <c r="G100" s="35">
        <v>1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53">
        <f t="shared" si="16"/>
        <v>4</v>
      </c>
    </row>
    <row r="101" spans="2:17" s="1" customFormat="1" ht="19.5" customHeight="1" x14ac:dyDescent="0.25">
      <c r="B101" s="84"/>
      <c r="C101" s="85"/>
      <c r="D101" s="109" t="s">
        <v>37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53">
        <f t="shared" si="16"/>
        <v>0</v>
      </c>
    </row>
    <row r="102" spans="2:17" s="1" customFormat="1" ht="19.5" customHeight="1" x14ac:dyDescent="0.25">
      <c r="B102" s="86"/>
      <c r="C102" s="87"/>
      <c r="D102" s="109" t="s">
        <v>32</v>
      </c>
      <c r="E102" s="35">
        <v>168</v>
      </c>
      <c r="F102" s="35">
        <v>183</v>
      </c>
      <c r="G102" s="35">
        <v>172</v>
      </c>
      <c r="H102" s="35">
        <v>155</v>
      </c>
      <c r="I102" s="35">
        <v>161</v>
      </c>
      <c r="J102" s="35">
        <v>167</v>
      </c>
      <c r="K102" s="35">
        <v>174</v>
      </c>
      <c r="L102" s="35">
        <v>183</v>
      </c>
      <c r="M102" s="35">
        <v>217</v>
      </c>
      <c r="N102" s="35">
        <v>145</v>
      </c>
      <c r="O102" s="35">
        <v>152</v>
      </c>
      <c r="P102" s="35">
        <v>171</v>
      </c>
      <c r="Q102" s="53">
        <f t="shared" si="16"/>
        <v>2048</v>
      </c>
    </row>
    <row r="103" spans="2:17" s="1" customFormat="1" ht="19.5" customHeight="1" x14ac:dyDescent="0.25">
      <c r="B103" s="86"/>
      <c r="C103" s="87"/>
      <c r="D103" s="109" t="s">
        <v>34</v>
      </c>
      <c r="E103" s="35"/>
      <c r="F103" s="35"/>
      <c r="G103" s="35"/>
      <c r="H103" s="35">
        <v>5</v>
      </c>
      <c r="I103" s="35"/>
      <c r="J103" s="35"/>
      <c r="K103" s="35">
        <v>1</v>
      </c>
      <c r="L103" s="35">
        <v>1</v>
      </c>
      <c r="M103" s="35"/>
      <c r="N103" s="35"/>
      <c r="O103" s="35">
        <v>1</v>
      </c>
      <c r="P103" s="35"/>
      <c r="Q103" s="53">
        <f t="shared" si="16"/>
        <v>8</v>
      </c>
    </row>
    <row r="104" spans="2:17" s="1" customFormat="1" ht="19.5" customHeight="1" x14ac:dyDescent="0.25">
      <c r="B104" s="86"/>
      <c r="C104" s="87"/>
      <c r="D104" s="109" t="s">
        <v>33</v>
      </c>
      <c r="E104" s="35">
        <v>77</v>
      </c>
      <c r="F104" s="35">
        <v>66</v>
      </c>
      <c r="G104" s="35">
        <v>72</v>
      </c>
      <c r="H104" s="35">
        <v>76</v>
      </c>
      <c r="I104" s="35">
        <v>71</v>
      </c>
      <c r="J104" s="35">
        <v>70</v>
      </c>
      <c r="K104" s="35">
        <v>63</v>
      </c>
      <c r="L104" s="35">
        <v>63</v>
      </c>
      <c r="M104" s="35">
        <v>58</v>
      </c>
      <c r="N104" s="35">
        <v>65</v>
      </c>
      <c r="O104" s="35">
        <v>29</v>
      </c>
      <c r="P104" s="35">
        <v>93</v>
      </c>
      <c r="Q104" s="53">
        <f t="shared" si="16"/>
        <v>803</v>
      </c>
    </row>
    <row r="105" spans="2:17" s="1" customFormat="1" ht="19.5" customHeight="1" x14ac:dyDescent="0.25">
      <c r="B105" s="86"/>
      <c r="C105" s="87"/>
      <c r="D105" s="109" t="s">
        <v>38</v>
      </c>
      <c r="E105" s="35">
        <v>363</v>
      </c>
      <c r="F105" s="35">
        <v>370</v>
      </c>
      <c r="G105" s="35">
        <v>531</v>
      </c>
      <c r="H105" s="35">
        <v>413</v>
      </c>
      <c r="I105" s="35">
        <v>358</v>
      </c>
      <c r="J105" s="35">
        <v>444</v>
      </c>
      <c r="K105" s="35">
        <v>471</v>
      </c>
      <c r="L105" s="35">
        <v>371</v>
      </c>
      <c r="M105" s="35">
        <v>380</v>
      </c>
      <c r="N105" s="35">
        <v>364</v>
      </c>
      <c r="O105" s="35">
        <v>361</v>
      </c>
      <c r="P105" s="35">
        <v>460</v>
      </c>
      <c r="Q105" s="53">
        <f t="shared" si="16"/>
        <v>4886</v>
      </c>
    </row>
    <row r="106" spans="2:17" s="1" customFormat="1" ht="19.5" customHeight="1" x14ac:dyDescent="0.25">
      <c r="B106" s="86"/>
      <c r="C106" s="87"/>
      <c r="D106" s="109" t="s">
        <v>30</v>
      </c>
      <c r="E106" s="35">
        <v>406</v>
      </c>
      <c r="F106" s="35">
        <v>339</v>
      </c>
      <c r="G106" s="35">
        <v>390</v>
      </c>
      <c r="H106" s="35">
        <v>342</v>
      </c>
      <c r="I106" s="35">
        <v>350</v>
      </c>
      <c r="J106" s="35">
        <v>361</v>
      </c>
      <c r="K106" s="35">
        <v>373</v>
      </c>
      <c r="L106" s="35">
        <v>384</v>
      </c>
      <c r="M106" s="35">
        <v>475</v>
      </c>
      <c r="N106" s="35">
        <v>349</v>
      </c>
      <c r="O106" s="35">
        <v>389</v>
      </c>
      <c r="P106" s="35">
        <v>460</v>
      </c>
      <c r="Q106" s="53">
        <f t="shared" si="16"/>
        <v>4618</v>
      </c>
    </row>
    <row r="107" spans="2:17" s="1" customFormat="1" ht="19.5" customHeight="1" x14ac:dyDescent="0.25">
      <c r="B107" s="86"/>
      <c r="C107" s="87"/>
      <c r="D107" s="109" t="s">
        <v>35</v>
      </c>
      <c r="E107" s="35">
        <v>53</v>
      </c>
      <c r="F107" s="35">
        <v>32</v>
      </c>
      <c r="G107" s="35">
        <v>46</v>
      </c>
      <c r="H107" s="35">
        <v>52</v>
      </c>
      <c r="I107" s="35">
        <v>65</v>
      </c>
      <c r="J107" s="35">
        <v>64</v>
      </c>
      <c r="K107" s="35">
        <v>62</v>
      </c>
      <c r="L107" s="35">
        <v>72</v>
      </c>
      <c r="M107" s="35">
        <v>66</v>
      </c>
      <c r="N107" s="35">
        <v>70</v>
      </c>
      <c r="O107" s="35">
        <v>57</v>
      </c>
      <c r="P107" s="35">
        <v>64</v>
      </c>
      <c r="Q107" s="53">
        <f t="shared" si="16"/>
        <v>703</v>
      </c>
    </row>
    <row r="108" spans="2:17" s="1" customFormat="1" ht="19.5" customHeight="1" x14ac:dyDescent="0.25">
      <c r="B108" s="86"/>
      <c r="C108" s="87"/>
      <c r="D108" s="109" t="s">
        <v>36</v>
      </c>
      <c r="E108" s="35">
        <v>153</v>
      </c>
      <c r="F108" s="35">
        <v>117</v>
      </c>
      <c r="G108" s="35">
        <v>168</v>
      </c>
      <c r="H108" s="35">
        <v>104</v>
      </c>
      <c r="I108" s="35">
        <v>108</v>
      </c>
      <c r="J108" s="35">
        <v>118</v>
      </c>
      <c r="K108" s="35">
        <v>136</v>
      </c>
      <c r="L108" s="35">
        <v>128</v>
      </c>
      <c r="M108" s="35">
        <v>105</v>
      </c>
      <c r="N108" s="35">
        <v>92</v>
      </c>
      <c r="O108" s="35">
        <v>72</v>
      </c>
      <c r="P108" s="35">
        <v>70</v>
      </c>
      <c r="Q108" s="53">
        <f t="shared" si="16"/>
        <v>1371</v>
      </c>
    </row>
    <row r="109" spans="2:17" s="1" customFormat="1" ht="19.5" customHeight="1" x14ac:dyDescent="0.25">
      <c r="B109" s="96"/>
      <c r="C109" s="89" t="s">
        <v>66</v>
      </c>
      <c r="D109" s="111"/>
      <c r="E109" s="48">
        <v>3</v>
      </c>
      <c r="F109" s="48">
        <v>2</v>
      </c>
      <c r="G109" s="48">
        <v>5</v>
      </c>
      <c r="H109" s="48">
        <v>4</v>
      </c>
      <c r="I109" s="48">
        <v>1</v>
      </c>
      <c r="J109" s="48"/>
      <c r="K109" s="48">
        <v>1</v>
      </c>
      <c r="L109" s="48"/>
      <c r="M109" s="48">
        <v>1</v>
      </c>
      <c r="N109" s="48">
        <v>8</v>
      </c>
      <c r="O109" s="48">
        <v>5</v>
      </c>
      <c r="P109" s="48">
        <v>7</v>
      </c>
      <c r="Q109" s="117">
        <f t="shared" si="16"/>
        <v>37</v>
      </c>
    </row>
    <row r="110" spans="2:17" s="1" customFormat="1" ht="19.5" customHeight="1" x14ac:dyDescent="0.25">
      <c r="B110" s="97"/>
      <c r="C110" s="93" t="s">
        <v>50</v>
      </c>
      <c r="D110" s="119"/>
      <c r="E110" s="116">
        <f>+E111+E123</f>
        <v>1397</v>
      </c>
      <c r="F110" s="116">
        <f t="shared" ref="F110:P110" si="24">+F111+F123</f>
        <v>1176</v>
      </c>
      <c r="G110" s="116">
        <f t="shared" si="24"/>
        <v>1650</v>
      </c>
      <c r="H110" s="116">
        <f t="shared" si="24"/>
        <v>1297</v>
      </c>
      <c r="I110" s="116">
        <f t="shared" si="24"/>
        <v>1228</v>
      </c>
      <c r="J110" s="116">
        <f t="shared" si="24"/>
        <v>1146</v>
      </c>
      <c r="K110" s="116">
        <f t="shared" si="24"/>
        <v>1538</v>
      </c>
      <c r="L110" s="116">
        <f t="shared" si="24"/>
        <v>1299</v>
      </c>
      <c r="M110" s="116">
        <f t="shared" si="24"/>
        <v>1125</v>
      </c>
      <c r="N110" s="116">
        <f t="shared" si="24"/>
        <v>853</v>
      </c>
      <c r="O110" s="116">
        <f t="shared" si="24"/>
        <v>1138</v>
      </c>
      <c r="P110" s="116">
        <f t="shared" si="24"/>
        <v>1339</v>
      </c>
      <c r="Q110" s="110">
        <f t="shared" si="16"/>
        <v>15186</v>
      </c>
    </row>
    <row r="111" spans="2:17" s="1" customFormat="1" ht="19.5" customHeight="1" x14ac:dyDescent="0.25">
      <c r="B111" s="84"/>
      <c r="C111" s="83" t="s">
        <v>65</v>
      </c>
      <c r="D111" s="120"/>
      <c r="E111" s="21">
        <f>+E112+E113+E114+E115+E116+E119+E120+E121+E122</f>
        <v>1397</v>
      </c>
      <c r="F111" s="21">
        <f t="shared" ref="F111:P111" si="25">+F112+F113+F114+F115+F116+F119+F120+F121+F122</f>
        <v>1173</v>
      </c>
      <c r="G111" s="21">
        <f t="shared" si="25"/>
        <v>1645</v>
      </c>
      <c r="H111" s="21">
        <f t="shared" si="25"/>
        <v>1295</v>
      </c>
      <c r="I111" s="21">
        <f t="shared" si="25"/>
        <v>1225</v>
      </c>
      <c r="J111" s="21">
        <f t="shared" si="25"/>
        <v>1130</v>
      </c>
      <c r="K111" s="21">
        <f t="shared" si="25"/>
        <v>1484</v>
      </c>
      <c r="L111" s="21">
        <f t="shared" si="25"/>
        <v>1264</v>
      </c>
      <c r="M111" s="21">
        <f t="shared" si="25"/>
        <v>1101</v>
      </c>
      <c r="N111" s="21">
        <f t="shared" si="25"/>
        <v>838</v>
      </c>
      <c r="O111" s="21">
        <f t="shared" si="25"/>
        <v>1125</v>
      </c>
      <c r="P111" s="21">
        <f t="shared" si="25"/>
        <v>1309</v>
      </c>
      <c r="Q111" s="57">
        <f t="shared" si="16"/>
        <v>14986</v>
      </c>
    </row>
    <row r="112" spans="2:17" s="1" customFormat="1" ht="19.5" customHeight="1" x14ac:dyDescent="0.25">
      <c r="B112" s="84"/>
      <c r="C112" s="85"/>
      <c r="D112" s="109" t="s">
        <v>37</v>
      </c>
      <c r="E112" s="35">
        <v>51</v>
      </c>
      <c r="F112" s="35">
        <v>32</v>
      </c>
      <c r="G112" s="35">
        <v>49</v>
      </c>
      <c r="H112" s="35">
        <v>59</v>
      </c>
      <c r="I112" s="35">
        <v>48</v>
      </c>
      <c r="J112" s="35">
        <v>38</v>
      </c>
      <c r="K112" s="35">
        <v>92</v>
      </c>
      <c r="L112" s="35">
        <v>67</v>
      </c>
      <c r="M112" s="35">
        <v>56</v>
      </c>
      <c r="N112" s="35">
        <v>42</v>
      </c>
      <c r="O112" s="35">
        <v>47</v>
      </c>
      <c r="P112" s="35">
        <v>92</v>
      </c>
      <c r="Q112" s="53">
        <f t="shared" si="16"/>
        <v>673</v>
      </c>
    </row>
    <row r="113" spans="2:17" s="1" customFormat="1" ht="19.5" customHeight="1" x14ac:dyDescent="0.25">
      <c r="B113" s="86"/>
      <c r="C113" s="87"/>
      <c r="D113" s="109" t="s">
        <v>91</v>
      </c>
      <c r="E113" s="35">
        <v>48</v>
      </c>
      <c r="F113" s="35">
        <v>20</v>
      </c>
      <c r="G113" s="35">
        <v>30</v>
      </c>
      <c r="H113" s="35">
        <v>26</v>
      </c>
      <c r="I113" s="35">
        <v>26</v>
      </c>
      <c r="J113" s="35">
        <v>21</v>
      </c>
      <c r="K113" s="35">
        <v>29</v>
      </c>
      <c r="L113" s="35">
        <v>18</v>
      </c>
      <c r="M113" s="35">
        <v>13</v>
      </c>
      <c r="N113" s="35">
        <v>12</v>
      </c>
      <c r="O113" s="35">
        <v>35</v>
      </c>
      <c r="P113" s="35">
        <v>23</v>
      </c>
      <c r="Q113" s="53">
        <f t="shared" si="16"/>
        <v>301</v>
      </c>
    </row>
    <row r="114" spans="2:17" s="1" customFormat="1" ht="19.5" customHeight="1" x14ac:dyDescent="0.25">
      <c r="B114" s="86"/>
      <c r="C114" s="87"/>
      <c r="D114" s="109" t="s">
        <v>121</v>
      </c>
      <c r="E114" s="35"/>
      <c r="F114" s="35"/>
      <c r="G114" s="35">
        <v>1</v>
      </c>
      <c r="H114" s="35"/>
      <c r="I114" s="35">
        <v>1</v>
      </c>
      <c r="J114" s="35">
        <v>3</v>
      </c>
      <c r="K114" s="35">
        <v>3</v>
      </c>
      <c r="L114" s="35"/>
      <c r="M114" s="35"/>
      <c r="N114" s="35">
        <v>3</v>
      </c>
      <c r="O114" s="35"/>
      <c r="P114" s="35">
        <v>1</v>
      </c>
      <c r="Q114" s="53">
        <f t="shared" si="16"/>
        <v>12</v>
      </c>
    </row>
    <row r="115" spans="2:17" s="1" customFormat="1" ht="19.5" customHeight="1" x14ac:dyDescent="0.25">
      <c r="B115" s="86"/>
      <c r="C115" s="87"/>
      <c r="D115" s="109" t="s">
        <v>117</v>
      </c>
      <c r="E115" s="35">
        <v>62</v>
      </c>
      <c r="F115" s="35">
        <v>51</v>
      </c>
      <c r="G115" s="35">
        <v>61</v>
      </c>
      <c r="H115" s="35">
        <v>62</v>
      </c>
      <c r="I115" s="35">
        <v>40</v>
      </c>
      <c r="J115" s="35">
        <v>42</v>
      </c>
      <c r="K115" s="35">
        <v>52</v>
      </c>
      <c r="L115" s="35">
        <v>44</v>
      </c>
      <c r="M115" s="35">
        <v>26</v>
      </c>
      <c r="N115" s="35">
        <v>25</v>
      </c>
      <c r="O115" s="35">
        <v>24</v>
      </c>
      <c r="P115" s="35">
        <v>49</v>
      </c>
      <c r="Q115" s="53">
        <f t="shared" si="16"/>
        <v>538</v>
      </c>
    </row>
    <row r="116" spans="2:17" s="1" customFormat="1" ht="19.5" customHeight="1" x14ac:dyDescent="0.25">
      <c r="B116" s="86"/>
      <c r="C116" s="87"/>
      <c r="D116" s="109" t="s">
        <v>122</v>
      </c>
      <c r="E116" s="35">
        <v>239</v>
      </c>
      <c r="F116" s="35">
        <v>134</v>
      </c>
      <c r="G116" s="35">
        <v>125</v>
      </c>
      <c r="H116" s="35">
        <v>158</v>
      </c>
      <c r="I116" s="35">
        <v>143</v>
      </c>
      <c r="J116" s="35">
        <v>123</v>
      </c>
      <c r="K116" s="35">
        <v>267</v>
      </c>
      <c r="L116" s="35">
        <v>109</v>
      </c>
      <c r="M116" s="35">
        <v>114</v>
      </c>
      <c r="N116" s="35">
        <v>79</v>
      </c>
      <c r="O116" s="35">
        <v>99</v>
      </c>
      <c r="P116" s="35">
        <v>101</v>
      </c>
      <c r="Q116" s="53">
        <f t="shared" si="16"/>
        <v>1691</v>
      </c>
    </row>
    <row r="117" spans="2:17" s="1" customFormat="1" ht="19.5" hidden="1" customHeight="1" x14ac:dyDescent="0.25">
      <c r="B117" s="86"/>
      <c r="C117" s="87"/>
      <c r="D117" s="109" t="s">
        <v>123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53">
        <f t="shared" si="16"/>
        <v>0</v>
      </c>
    </row>
    <row r="118" spans="2:17" s="1" customFormat="1" ht="19.5" hidden="1" customHeight="1" x14ac:dyDescent="0.25">
      <c r="B118" s="86"/>
      <c r="C118" s="87"/>
      <c r="D118" s="109" t="s">
        <v>124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53">
        <f t="shared" si="16"/>
        <v>0</v>
      </c>
    </row>
    <row r="119" spans="2:17" s="1" customFormat="1" ht="19.5" customHeight="1" x14ac:dyDescent="0.25">
      <c r="B119" s="86"/>
      <c r="C119" s="87"/>
      <c r="D119" s="109" t="s">
        <v>102</v>
      </c>
      <c r="E119" s="35">
        <v>308</v>
      </c>
      <c r="F119" s="35">
        <v>355</v>
      </c>
      <c r="G119" s="35">
        <v>629</v>
      </c>
      <c r="H119" s="35">
        <v>404</v>
      </c>
      <c r="I119" s="35">
        <v>333</v>
      </c>
      <c r="J119" s="35">
        <v>244</v>
      </c>
      <c r="K119" s="35">
        <v>329</v>
      </c>
      <c r="L119" s="35">
        <v>337</v>
      </c>
      <c r="M119" s="35">
        <v>254</v>
      </c>
      <c r="N119" s="35">
        <v>206</v>
      </c>
      <c r="O119" s="35">
        <v>318</v>
      </c>
      <c r="P119" s="35">
        <v>269</v>
      </c>
      <c r="Q119" s="53">
        <f t="shared" si="16"/>
        <v>3986</v>
      </c>
    </row>
    <row r="120" spans="2:17" s="1" customFormat="1" ht="19.5" customHeight="1" x14ac:dyDescent="0.25">
      <c r="B120" s="86"/>
      <c r="C120" s="87"/>
      <c r="D120" s="109" t="s">
        <v>125</v>
      </c>
      <c r="E120" s="35">
        <v>277</v>
      </c>
      <c r="F120" s="35">
        <v>199</v>
      </c>
      <c r="G120" s="35">
        <v>381</v>
      </c>
      <c r="H120" s="35">
        <v>224</v>
      </c>
      <c r="I120" s="35">
        <v>319</v>
      </c>
      <c r="J120" s="35">
        <v>364</v>
      </c>
      <c r="K120" s="35">
        <v>372</v>
      </c>
      <c r="L120" s="35">
        <v>302</v>
      </c>
      <c r="M120" s="35">
        <v>308</v>
      </c>
      <c r="N120" s="35">
        <v>264</v>
      </c>
      <c r="O120" s="35">
        <v>278</v>
      </c>
      <c r="P120" s="35">
        <v>254</v>
      </c>
      <c r="Q120" s="53">
        <f t="shared" si="16"/>
        <v>3542</v>
      </c>
    </row>
    <row r="121" spans="2:17" s="1" customFormat="1" ht="19.5" hidden="1" customHeight="1" x14ac:dyDescent="0.25">
      <c r="B121" s="86"/>
      <c r="C121" s="87"/>
      <c r="D121" s="109" t="s">
        <v>126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53">
        <f t="shared" si="16"/>
        <v>0</v>
      </c>
    </row>
    <row r="122" spans="2:17" s="1" customFormat="1" ht="19.5" customHeight="1" x14ac:dyDescent="0.25">
      <c r="B122" s="86"/>
      <c r="C122" s="87"/>
      <c r="D122" s="109" t="s">
        <v>127</v>
      </c>
      <c r="E122" s="35">
        <v>412</v>
      </c>
      <c r="F122" s="35">
        <v>382</v>
      </c>
      <c r="G122" s="35">
        <v>369</v>
      </c>
      <c r="H122" s="35">
        <v>362</v>
      </c>
      <c r="I122" s="35">
        <v>315</v>
      </c>
      <c r="J122" s="35">
        <v>295</v>
      </c>
      <c r="K122" s="35">
        <v>340</v>
      </c>
      <c r="L122" s="35">
        <v>387</v>
      </c>
      <c r="M122" s="35">
        <v>330</v>
      </c>
      <c r="N122" s="35">
        <v>207</v>
      </c>
      <c r="O122" s="35">
        <v>324</v>
      </c>
      <c r="P122" s="35">
        <v>520</v>
      </c>
      <c r="Q122" s="53">
        <f t="shared" si="16"/>
        <v>4243</v>
      </c>
    </row>
    <row r="123" spans="2:17" s="1" customFormat="1" ht="19.5" customHeight="1" x14ac:dyDescent="0.25">
      <c r="B123" s="94"/>
      <c r="C123" s="89" t="s">
        <v>66</v>
      </c>
      <c r="D123" s="111"/>
      <c r="E123" s="48"/>
      <c r="F123" s="48">
        <v>3</v>
      </c>
      <c r="G123" s="48">
        <v>5</v>
      </c>
      <c r="H123" s="48">
        <v>2</v>
      </c>
      <c r="I123" s="48">
        <v>3</v>
      </c>
      <c r="J123" s="48">
        <v>16</v>
      </c>
      <c r="K123" s="48">
        <v>54</v>
      </c>
      <c r="L123" s="48">
        <v>35</v>
      </c>
      <c r="M123" s="48">
        <v>24</v>
      </c>
      <c r="N123" s="48">
        <v>15</v>
      </c>
      <c r="O123" s="48">
        <v>13</v>
      </c>
      <c r="P123" s="48">
        <v>30</v>
      </c>
      <c r="Q123" s="117">
        <f t="shared" si="16"/>
        <v>200</v>
      </c>
    </row>
    <row r="124" spans="2:17" s="1" customFormat="1" ht="19.5" customHeight="1" x14ac:dyDescent="0.25">
      <c r="B124" s="81" t="s">
        <v>68</v>
      </c>
      <c r="C124" s="98"/>
      <c r="D124" s="107"/>
      <c r="E124" s="108">
        <f>+E125+E140</f>
        <v>4416</v>
      </c>
      <c r="F124" s="108">
        <f t="shared" ref="F124:P124" si="26">+F125+F140</f>
        <v>3851</v>
      </c>
      <c r="G124" s="108">
        <f t="shared" si="26"/>
        <v>4843</v>
      </c>
      <c r="H124" s="108">
        <f t="shared" si="26"/>
        <v>4202</v>
      </c>
      <c r="I124" s="108">
        <f t="shared" si="26"/>
        <v>4076</v>
      </c>
      <c r="J124" s="108">
        <f t="shared" si="26"/>
        <v>4200</v>
      </c>
      <c r="K124" s="108">
        <f t="shared" si="26"/>
        <v>4684</v>
      </c>
      <c r="L124" s="108">
        <f t="shared" si="26"/>
        <v>4400</v>
      </c>
      <c r="M124" s="108">
        <f t="shared" si="26"/>
        <v>4194</v>
      </c>
      <c r="N124" s="108">
        <f t="shared" si="26"/>
        <v>3444</v>
      </c>
      <c r="O124" s="108">
        <f t="shared" si="26"/>
        <v>3800</v>
      </c>
      <c r="P124" s="108">
        <f t="shared" si="26"/>
        <v>4450</v>
      </c>
      <c r="Q124" s="108">
        <f t="shared" si="16"/>
        <v>50560</v>
      </c>
    </row>
    <row r="125" spans="2:17" s="1" customFormat="1" ht="19.5" customHeight="1" x14ac:dyDescent="0.25">
      <c r="B125" s="16"/>
      <c r="C125" s="83" t="s">
        <v>65</v>
      </c>
      <c r="D125" s="120"/>
      <c r="E125" s="21">
        <f>+E126+E127+E128+E129+E130+E131+E132+E133+E136+E137+E138+E139</f>
        <v>4410</v>
      </c>
      <c r="F125" s="21">
        <f t="shared" ref="F125:P125" si="27">+F126+F127+F128+F129+F130+F131+F132+F133+F136+F137+F138+F139</f>
        <v>3841</v>
      </c>
      <c r="G125" s="21">
        <f t="shared" si="27"/>
        <v>4820</v>
      </c>
      <c r="H125" s="21">
        <f t="shared" si="27"/>
        <v>4191</v>
      </c>
      <c r="I125" s="21">
        <f t="shared" si="27"/>
        <v>4067</v>
      </c>
      <c r="J125" s="21">
        <f t="shared" si="27"/>
        <v>4180</v>
      </c>
      <c r="K125" s="21">
        <f t="shared" si="27"/>
        <v>4610</v>
      </c>
      <c r="L125" s="21">
        <f t="shared" si="27"/>
        <v>4354</v>
      </c>
      <c r="M125" s="21">
        <f t="shared" si="27"/>
        <v>4162</v>
      </c>
      <c r="N125" s="21">
        <f t="shared" si="27"/>
        <v>3414</v>
      </c>
      <c r="O125" s="21">
        <f t="shared" si="27"/>
        <v>3779</v>
      </c>
      <c r="P125" s="21">
        <f t="shared" si="27"/>
        <v>4411</v>
      </c>
      <c r="Q125" s="57">
        <f t="shared" si="16"/>
        <v>50239</v>
      </c>
    </row>
    <row r="126" spans="2:17" s="1" customFormat="1" ht="19.5" customHeight="1" x14ac:dyDescent="0.25">
      <c r="B126" s="84"/>
      <c r="C126" s="85"/>
      <c r="D126" s="109" t="s">
        <v>114</v>
      </c>
      <c r="E126" s="35">
        <f>+E74+E83+E92+E100</f>
        <v>28</v>
      </c>
      <c r="F126" s="35">
        <f t="shared" ref="F126:P126" si="28">+F74+F83+F92+F100</f>
        <v>12</v>
      </c>
      <c r="G126" s="35">
        <f t="shared" si="28"/>
        <v>41</v>
      </c>
      <c r="H126" s="35">
        <f t="shared" si="28"/>
        <v>14</v>
      </c>
      <c r="I126" s="35">
        <f t="shared" si="28"/>
        <v>15</v>
      </c>
      <c r="J126" s="35">
        <f t="shared" si="28"/>
        <v>17</v>
      </c>
      <c r="K126" s="35">
        <f t="shared" si="28"/>
        <v>10</v>
      </c>
      <c r="L126" s="35">
        <f t="shared" si="28"/>
        <v>14</v>
      </c>
      <c r="M126" s="35">
        <f t="shared" si="28"/>
        <v>14</v>
      </c>
      <c r="N126" s="35">
        <f t="shared" si="28"/>
        <v>11</v>
      </c>
      <c r="O126" s="35">
        <f t="shared" si="28"/>
        <v>13</v>
      </c>
      <c r="P126" s="35">
        <f t="shared" si="28"/>
        <v>9</v>
      </c>
      <c r="Q126" s="53">
        <f t="shared" si="16"/>
        <v>198</v>
      </c>
    </row>
    <row r="127" spans="2:17" s="1" customFormat="1" ht="19.5" customHeight="1" x14ac:dyDescent="0.25">
      <c r="B127" s="84"/>
      <c r="C127" s="85"/>
      <c r="D127" s="109" t="s">
        <v>115</v>
      </c>
      <c r="E127" s="35">
        <f>+E84</f>
        <v>1</v>
      </c>
      <c r="F127" s="35">
        <f t="shared" ref="F127:P127" si="29">+F84</f>
        <v>1</v>
      </c>
      <c r="G127" s="35">
        <f t="shared" si="29"/>
        <v>1</v>
      </c>
      <c r="H127" s="35">
        <f t="shared" si="29"/>
        <v>7</v>
      </c>
      <c r="I127" s="35">
        <f t="shared" si="29"/>
        <v>6</v>
      </c>
      <c r="J127" s="35">
        <f t="shared" si="29"/>
        <v>10</v>
      </c>
      <c r="K127" s="35">
        <f t="shared" si="29"/>
        <v>4</v>
      </c>
      <c r="L127" s="35">
        <f t="shared" si="29"/>
        <v>13</v>
      </c>
      <c r="M127" s="35">
        <f t="shared" si="29"/>
        <v>3</v>
      </c>
      <c r="N127" s="35">
        <f t="shared" si="29"/>
        <v>2</v>
      </c>
      <c r="O127" s="35">
        <f t="shared" si="29"/>
        <v>3</v>
      </c>
      <c r="P127" s="35">
        <f t="shared" si="29"/>
        <v>1</v>
      </c>
      <c r="Q127" s="53">
        <f t="shared" si="16"/>
        <v>52</v>
      </c>
    </row>
    <row r="128" spans="2:17" s="1" customFormat="1" ht="19.5" customHeight="1" x14ac:dyDescent="0.25">
      <c r="B128" s="84"/>
      <c r="C128" s="85"/>
      <c r="D128" s="109" t="s">
        <v>37</v>
      </c>
      <c r="E128" s="35">
        <f>+E101+E112</f>
        <v>51</v>
      </c>
      <c r="F128" s="35">
        <f t="shared" ref="F128:P128" si="30">+F101+F112</f>
        <v>32</v>
      </c>
      <c r="G128" s="35">
        <f t="shared" si="30"/>
        <v>49</v>
      </c>
      <c r="H128" s="35">
        <f t="shared" si="30"/>
        <v>59</v>
      </c>
      <c r="I128" s="35">
        <f t="shared" si="30"/>
        <v>48</v>
      </c>
      <c r="J128" s="35">
        <f t="shared" si="30"/>
        <v>38</v>
      </c>
      <c r="K128" s="35">
        <f t="shared" si="30"/>
        <v>92</v>
      </c>
      <c r="L128" s="35">
        <f t="shared" si="30"/>
        <v>67</v>
      </c>
      <c r="M128" s="35">
        <f t="shared" si="30"/>
        <v>56</v>
      </c>
      <c r="N128" s="35">
        <f t="shared" si="30"/>
        <v>42</v>
      </c>
      <c r="O128" s="35">
        <f t="shared" si="30"/>
        <v>47</v>
      </c>
      <c r="P128" s="35">
        <f t="shared" si="30"/>
        <v>92</v>
      </c>
      <c r="Q128" s="53">
        <f t="shared" si="16"/>
        <v>673</v>
      </c>
    </row>
    <row r="129" spans="2:17" s="1" customFormat="1" ht="19.5" customHeight="1" x14ac:dyDescent="0.25">
      <c r="B129" s="86"/>
      <c r="C129" s="87"/>
      <c r="D129" s="109" t="s">
        <v>119</v>
      </c>
      <c r="E129" s="35">
        <f>+E75</f>
        <v>71</v>
      </c>
      <c r="F129" s="35">
        <f t="shared" ref="F129:P129" si="31">+F75</f>
        <v>49</v>
      </c>
      <c r="G129" s="35">
        <f t="shared" si="31"/>
        <v>43</v>
      </c>
      <c r="H129" s="35">
        <f t="shared" si="31"/>
        <v>24</v>
      </c>
      <c r="I129" s="35">
        <f t="shared" si="31"/>
        <v>34</v>
      </c>
      <c r="J129" s="35">
        <f t="shared" si="31"/>
        <v>37</v>
      </c>
      <c r="K129" s="35">
        <f t="shared" si="31"/>
        <v>15</v>
      </c>
      <c r="L129" s="35">
        <f t="shared" si="31"/>
        <v>35</v>
      </c>
      <c r="M129" s="35">
        <f t="shared" si="31"/>
        <v>46</v>
      </c>
      <c r="N129" s="35">
        <f t="shared" si="31"/>
        <v>35</v>
      </c>
      <c r="O129" s="35">
        <f t="shared" si="31"/>
        <v>39</v>
      </c>
      <c r="P129" s="35">
        <f t="shared" si="31"/>
        <v>31</v>
      </c>
      <c r="Q129" s="53">
        <f t="shared" si="16"/>
        <v>459</v>
      </c>
    </row>
    <row r="130" spans="2:17" s="1" customFormat="1" ht="19.5" customHeight="1" x14ac:dyDescent="0.25">
      <c r="B130" s="86"/>
      <c r="C130" s="87"/>
      <c r="D130" s="109" t="s">
        <v>91</v>
      </c>
      <c r="E130" s="35">
        <f>+E76+E85+E93+E102+E113</f>
        <v>604</v>
      </c>
      <c r="F130" s="35">
        <f t="shared" ref="F130:P130" si="32">+F76+F85+F93+F102+F113</f>
        <v>594</v>
      </c>
      <c r="G130" s="35">
        <f t="shared" si="32"/>
        <v>677</v>
      </c>
      <c r="H130" s="35">
        <f t="shared" si="32"/>
        <v>680</v>
      </c>
      <c r="I130" s="35">
        <f t="shared" si="32"/>
        <v>675</v>
      </c>
      <c r="J130" s="35">
        <f t="shared" si="32"/>
        <v>704</v>
      </c>
      <c r="K130" s="35">
        <f t="shared" si="32"/>
        <v>642</v>
      </c>
      <c r="L130" s="35">
        <f t="shared" si="32"/>
        <v>692</v>
      </c>
      <c r="M130" s="35">
        <f t="shared" si="32"/>
        <v>732</v>
      </c>
      <c r="N130" s="35">
        <f t="shared" si="32"/>
        <v>560</v>
      </c>
      <c r="O130" s="35">
        <f t="shared" si="32"/>
        <v>586</v>
      </c>
      <c r="P130" s="35">
        <f t="shared" si="32"/>
        <v>611</v>
      </c>
      <c r="Q130" s="53">
        <f t="shared" si="16"/>
        <v>7757</v>
      </c>
    </row>
    <row r="131" spans="2:17" s="1" customFormat="1" ht="19.5" customHeight="1" x14ac:dyDescent="0.25">
      <c r="B131" s="86"/>
      <c r="C131" s="87"/>
      <c r="D131" s="109" t="s">
        <v>121</v>
      </c>
      <c r="E131" s="35">
        <f>+E103+E114</f>
        <v>0</v>
      </c>
      <c r="F131" s="35">
        <f t="shared" ref="F131:P131" si="33">+F103+F114</f>
        <v>0</v>
      </c>
      <c r="G131" s="35">
        <f t="shared" si="33"/>
        <v>1</v>
      </c>
      <c r="H131" s="35">
        <f t="shared" si="33"/>
        <v>5</v>
      </c>
      <c r="I131" s="35">
        <f t="shared" si="33"/>
        <v>1</v>
      </c>
      <c r="J131" s="35">
        <f t="shared" si="33"/>
        <v>3</v>
      </c>
      <c r="K131" s="35">
        <f t="shared" si="33"/>
        <v>4</v>
      </c>
      <c r="L131" s="35">
        <f t="shared" si="33"/>
        <v>1</v>
      </c>
      <c r="M131" s="35">
        <f t="shared" si="33"/>
        <v>0</v>
      </c>
      <c r="N131" s="35">
        <f t="shared" si="33"/>
        <v>3</v>
      </c>
      <c r="O131" s="35">
        <f t="shared" si="33"/>
        <v>1</v>
      </c>
      <c r="P131" s="35">
        <f t="shared" si="33"/>
        <v>1</v>
      </c>
      <c r="Q131" s="53">
        <f t="shared" si="16"/>
        <v>20</v>
      </c>
    </row>
    <row r="132" spans="2:17" s="1" customFormat="1" ht="19.5" customHeight="1" x14ac:dyDescent="0.25">
      <c r="B132" s="86"/>
      <c r="C132" s="87"/>
      <c r="D132" s="109" t="s">
        <v>117</v>
      </c>
      <c r="E132" s="35">
        <f>+E77+E86+E94+E104+E115</f>
        <v>218</v>
      </c>
      <c r="F132" s="35">
        <f t="shared" ref="F132:P132" si="34">+F77+F86+F94+F104+F115</f>
        <v>219</v>
      </c>
      <c r="G132" s="35">
        <f t="shared" si="34"/>
        <v>241</v>
      </c>
      <c r="H132" s="35">
        <f t="shared" si="34"/>
        <v>282</v>
      </c>
      <c r="I132" s="35">
        <f t="shared" si="34"/>
        <v>208</v>
      </c>
      <c r="J132" s="35">
        <f t="shared" si="34"/>
        <v>223</v>
      </c>
      <c r="K132" s="35">
        <f t="shared" si="34"/>
        <v>201</v>
      </c>
      <c r="L132" s="35">
        <f t="shared" si="34"/>
        <v>180</v>
      </c>
      <c r="M132" s="35">
        <f t="shared" si="34"/>
        <v>230</v>
      </c>
      <c r="N132" s="35">
        <f t="shared" si="34"/>
        <v>163</v>
      </c>
      <c r="O132" s="35">
        <f t="shared" si="34"/>
        <v>115</v>
      </c>
      <c r="P132" s="35">
        <f t="shared" si="34"/>
        <v>293</v>
      </c>
      <c r="Q132" s="53">
        <f t="shared" si="16"/>
        <v>2573</v>
      </c>
    </row>
    <row r="133" spans="2:17" s="1" customFormat="1" ht="19.5" customHeight="1" x14ac:dyDescent="0.25">
      <c r="B133" s="86"/>
      <c r="C133" s="87"/>
      <c r="D133" s="109" t="s">
        <v>122</v>
      </c>
      <c r="E133" s="35">
        <f>+E78+E87+E95+E105+E116</f>
        <v>1327</v>
      </c>
      <c r="F133" s="35">
        <f t="shared" ref="F133:P133" si="35">+F78+F87+F95+F105+F116</f>
        <v>1031</v>
      </c>
      <c r="G133" s="35">
        <f t="shared" si="35"/>
        <v>1224</v>
      </c>
      <c r="H133" s="35">
        <f t="shared" si="35"/>
        <v>1109</v>
      </c>
      <c r="I133" s="35">
        <f t="shared" si="35"/>
        <v>1074</v>
      </c>
      <c r="J133" s="35">
        <f t="shared" si="35"/>
        <v>1189</v>
      </c>
      <c r="K133" s="35">
        <f t="shared" si="35"/>
        <v>1503</v>
      </c>
      <c r="L133" s="35">
        <f t="shared" si="35"/>
        <v>1202</v>
      </c>
      <c r="M133" s="35">
        <f t="shared" si="35"/>
        <v>1013</v>
      </c>
      <c r="N133" s="35">
        <f t="shared" si="35"/>
        <v>957</v>
      </c>
      <c r="O133" s="35">
        <f t="shared" si="35"/>
        <v>1006</v>
      </c>
      <c r="P133" s="35">
        <f t="shared" si="35"/>
        <v>1055</v>
      </c>
      <c r="Q133" s="53">
        <f t="shared" si="16"/>
        <v>13690</v>
      </c>
    </row>
    <row r="134" spans="2:17" s="1" customFormat="1" ht="19.5" hidden="1" customHeight="1" x14ac:dyDescent="0.25">
      <c r="B134" s="86"/>
      <c r="C134" s="87"/>
      <c r="D134" s="109" t="s">
        <v>123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53">
        <f t="shared" si="16"/>
        <v>0</v>
      </c>
    </row>
    <row r="135" spans="2:17" s="1" customFormat="1" ht="19.5" hidden="1" customHeight="1" x14ac:dyDescent="0.25">
      <c r="B135" s="86"/>
      <c r="C135" s="87"/>
      <c r="D135" s="109" t="s">
        <v>124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53">
        <f t="shared" si="16"/>
        <v>0</v>
      </c>
    </row>
    <row r="136" spans="2:17" s="1" customFormat="1" ht="19.5" customHeight="1" x14ac:dyDescent="0.25">
      <c r="B136" s="86"/>
      <c r="C136" s="87"/>
      <c r="D136" s="109" t="s">
        <v>102</v>
      </c>
      <c r="E136" s="35">
        <f>+E79+E88+E96+E106+E119</f>
        <v>1215</v>
      </c>
      <c r="F136" s="35">
        <f t="shared" ref="F136:P136" si="36">+F79+F88+F96+F106+F119</f>
        <v>1173</v>
      </c>
      <c r="G136" s="35">
        <f t="shared" si="36"/>
        <v>1579</v>
      </c>
      <c r="H136" s="35">
        <f t="shared" si="36"/>
        <v>1269</v>
      </c>
      <c r="I136" s="35">
        <f t="shared" si="36"/>
        <v>1199</v>
      </c>
      <c r="J136" s="35">
        <f t="shared" si="36"/>
        <v>1118</v>
      </c>
      <c r="K136" s="35">
        <f t="shared" si="36"/>
        <v>1229</v>
      </c>
      <c r="L136" s="35">
        <f t="shared" si="36"/>
        <v>1261</v>
      </c>
      <c r="M136" s="35">
        <f t="shared" si="36"/>
        <v>1259</v>
      </c>
      <c r="N136" s="35">
        <f t="shared" si="36"/>
        <v>1008</v>
      </c>
      <c r="O136" s="35">
        <f t="shared" si="36"/>
        <v>1238</v>
      </c>
      <c r="P136" s="35">
        <f t="shared" si="36"/>
        <v>1410</v>
      </c>
      <c r="Q136" s="53">
        <f t="shared" ref="Q136:Q150" si="37">SUM(E136:P136)</f>
        <v>14958</v>
      </c>
    </row>
    <row r="137" spans="2:17" s="1" customFormat="1" ht="19.5" customHeight="1" x14ac:dyDescent="0.25">
      <c r="B137" s="84"/>
      <c r="C137" s="85"/>
      <c r="D137" s="109" t="s">
        <v>125</v>
      </c>
      <c r="E137" s="35">
        <f>+E107+E120</f>
        <v>330</v>
      </c>
      <c r="F137" s="35">
        <f t="shared" ref="F137:P137" si="38">+F107+F120</f>
        <v>231</v>
      </c>
      <c r="G137" s="35">
        <f t="shared" si="38"/>
        <v>427</v>
      </c>
      <c r="H137" s="35">
        <f t="shared" si="38"/>
        <v>276</v>
      </c>
      <c r="I137" s="35">
        <f t="shared" si="38"/>
        <v>384</v>
      </c>
      <c r="J137" s="35">
        <f t="shared" si="38"/>
        <v>428</v>
      </c>
      <c r="K137" s="35">
        <f t="shared" si="38"/>
        <v>434</v>
      </c>
      <c r="L137" s="35">
        <f t="shared" si="38"/>
        <v>374</v>
      </c>
      <c r="M137" s="35">
        <f t="shared" si="38"/>
        <v>374</v>
      </c>
      <c r="N137" s="35">
        <f t="shared" si="38"/>
        <v>334</v>
      </c>
      <c r="O137" s="35">
        <f t="shared" si="38"/>
        <v>335</v>
      </c>
      <c r="P137" s="35">
        <f t="shared" si="38"/>
        <v>318</v>
      </c>
      <c r="Q137" s="53">
        <f t="shared" si="37"/>
        <v>4245</v>
      </c>
    </row>
    <row r="138" spans="2:17" s="1" customFormat="1" ht="19.5" hidden="1" customHeight="1" x14ac:dyDescent="0.25">
      <c r="B138" s="86"/>
      <c r="C138" s="87"/>
      <c r="D138" s="109" t="s">
        <v>126</v>
      </c>
      <c r="E138" s="35">
        <f>+E121</f>
        <v>0</v>
      </c>
      <c r="F138" s="35">
        <f t="shared" ref="F138:P138" si="39">+F121</f>
        <v>0</v>
      </c>
      <c r="G138" s="35">
        <f t="shared" si="39"/>
        <v>0</v>
      </c>
      <c r="H138" s="35">
        <f t="shared" si="39"/>
        <v>0</v>
      </c>
      <c r="I138" s="35">
        <f t="shared" si="39"/>
        <v>0</v>
      </c>
      <c r="J138" s="35">
        <f t="shared" si="39"/>
        <v>0</v>
      </c>
      <c r="K138" s="35">
        <f t="shared" si="39"/>
        <v>0</v>
      </c>
      <c r="L138" s="35">
        <f t="shared" si="39"/>
        <v>0</v>
      </c>
      <c r="M138" s="35">
        <f t="shared" si="39"/>
        <v>0</v>
      </c>
      <c r="N138" s="35">
        <f t="shared" si="39"/>
        <v>0</v>
      </c>
      <c r="O138" s="35">
        <f t="shared" si="39"/>
        <v>0</v>
      </c>
      <c r="P138" s="35">
        <f t="shared" si="39"/>
        <v>0</v>
      </c>
      <c r="Q138" s="53">
        <f t="shared" si="37"/>
        <v>0</v>
      </c>
    </row>
    <row r="139" spans="2:17" s="1" customFormat="1" ht="19.5" customHeight="1" x14ac:dyDescent="0.25">
      <c r="B139" s="16"/>
      <c r="C139" s="99"/>
      <c r="D139" s="109" t="s">
        <v>127</v>
      </c>
      <c r="E139" s="35">
        <f>+E108+E122</f>
        <v>565</v>
      </c>
      <c r="F139" s="35">
        <f t="shared" ref="F139:P139" si="40">+F108+F122</f>
        <v>499</v>
      </c>
      <c r="G139" s="35">
        <f t="shared" si="40"/>
        <v>537</v>
      </c>
      <c r="H139" s="35">
        <f t="shared" si="40"/>
        <v>466</v>
      </c>
      <c r="I139" s="35">
        <f t="shared" si="40"/>
        <v>423</v>
      </c>
      <c r="J139" s="35">
        <f t="shared" si="40"/>
        <v>413</v>
      </c>
      <c r="K139" s="35">
        <f t="shared" si="40"/>
        <v>476</v>
      </c>
      <c r="L139" s="35">
        <f t="shared" si="40"/>
        <v>515</v>
      </c>
      <c r="M139" s="35">
        <f t="shared" si="40"/>
        <v>435</v>
      </c>
      <c r="N139" s="35">
        <f t="shared" si="40"/>
        <v>299</v>
      </c>
      <c r="O139" s="35">
        <f t="shared" si="40"/>
        <v>396</v>
      </c>
      <c r="P139" s="35">
        <f t="shared" si="40"/>
        <v>590</v>
      </c>
      <c r="Q139" s="53">
        <f t="shared" si="37"/>
        <v>5614</v>
      </c>
    </row>
    <row r="140" spans="2:17" s="1" customFormat="1" ht="19.5" customHeight="1" x14ac:dyDescent="0.25">
      <c r="B140" s="88"/>
      <c r="C140" s="89" t="s">
        <v>66</v>
      </c>
      <c r="D140" s="33"/>
      <c r="E140" s="48">
        <f>+E80+E89+E97+E109+E123</f>
        <v>6</v>
      </c>
      <c r="F140" s="48">
        <f t="shared" ref="F140:P140" si="41">+F80+F89+F97+F109+F123</f>
        <v>10</v>
      </c>
      <c r="G140" s="48">
        <f t="shared" si="41"/>
        <v>23</v>
      </c>
      <c r="H140" s="48">
        <f t="shared" si="41"/>
        <v>11</v>
      </c>
      <c r="I140" s="48">
        <f t="shared" si="41"/>
        <v>9</v>
      </c>
      <c r="J140" s="48">
        <f t="shared" si="41"/>
        <v>20</v>
      </c>
      <c r="K140" s="48">
        <f t="shared" si="41"/>
        <v>74</v>
      </c>
      <c r="L140" s="48">
        <f t="shared" si="41"/>
        <v>46</v>
      </c>
      <c r="M140" s="48">
        <f t="shared" si="41"/>
        <v>32</v>
      </c>
      <c r="N140" s="48">
        <f t="shared" si="41"/>
        <v>30</v>
      </c>
      <c r="O140" s="48">
        <f t="shared" si="41"/>
        <v>21</v>
      </c>
      <c r="P140" s="48">
        <f t="shared" si="41"/>
        <v>39</v>
      </c>
      <c r="Q140" s="117">
        <f t="shared" si="37"/>
        <v>321</v>
      </c>
    </row>
    <row r="141" spans="2:17" s="1" customFormat="1" ht="19.5" customHeight="1" x14ac:dyDescent="0.25">
      <c r="B141" s="81" t="s">
        <v>69</v>
      </c>
      <c r="C141" s="100"/>
      <c r="D141" s="121"/>
      <c r="E141" s="108">
        <f>+E142+E150</f>
        <v>1033</v>
      </c>
      <c r="F141" s="108">
        <f t="shared" ref="F141:P141" si="42">+F142+F150</f>
        <v>700</v>
      </c>
      <c r="G141" s="108">
        <f t="shared" si="42"/>
        <v>987</v>
      </c>
      <c r="H141" s="108">
        <f t="shared" si="42"/>
        <v>916</v>
      </c>
      <c r="I141" s="108">
        <f t="shared" si="42"/>
        <v>1065</v>
      </c>
      <c r="J141" s="108">
        <f t="shared" si="42"/>
        <v>982</v>
      </c>
      <c r="K141" s="108">
        <f t="shared" si="42"/>
        <v>1701</v>
      </c>
      <c r="L141" s="108">
        <f t="shared" si="42"/>
        <v>1216</v>
      </c>
      <c r="M141" s="108">
        <f t="shared" si="42"/>
        <v>701</v>
      </c>
      <c r="N141" s="108">
        <f t="shared" si="42"/>
        <v>584</v>
      </c>
      <c r="O141" s="108">
        <f t="shared" si="42"/>
        <v>610</v>
      </c>
      <c r="P141" s="108">
        <f t="shared" si="42"/>
        <v>666</v>
      </c>
      <c r="Q141" s="108">
        <f t="shared" si="37"/>
        <v>11161</v>
      </c>
    </row>
    <row r="142" spans="2:17" s="1" customFormat="1" ht="19.5" customHeight="1" x14ac:dyDescent="0.25">
      <c r="B142" s="16"/>
      <c r="C142" s="83" t="s">
        <v>65</v>
      </c>
      <c r="D142" s="14"/>
      <c r="E142" s="21">
        <f>+E143+E144+E145+E146+E147+E148+E149</f>
        <v>1033</v>
      </c>
      <c r="F142" s="21">
        <f t="shared" ref="F142:P142" si="43">+F143+F144+F145+F146+F147+F148+F149</f>
        <v>700</v>
      </c>
      <c r="G142" s="21">
        <f t="shared" si="43"/>
        <v>987</v>
      </c>
      <c r="H142" s="21">
        <f t="shared" si="43"/>
        <v>915</v>
      </c>
      <c r="I142" s="21">
        <f t="shared" si="43"/>
        <v>1065</v>
      </c>
      <c r="J142" s="21">
        <f t="shared" si="43"/>
        <v>979</v>
      </c>
      <c r="K142" s="21">
        <f t="shared" si="43"/>
        <v>1696</v>
      </c>
      <c r="L142" s="21">
        <f t="shared" si="43"/>
        <v>1206</v>
      </c>
      <c r="M142" s="21">
        <f t="shared" si="43"/>
        <v>692</v>
      </c>
      <c r="N142" s="21">
        <f t="shared" si="43"/>
        <v>579</v>
      </c>
      <c r="O142" s="21">
        <f t="shared" si="43"/>
        <v>609</v>
      </c>
      <c r="P142" s="21">
        <f t="shared" si="43"/>
        <v>656</v>
      </c>
      <c r="Q142" s="57">
        <f t="shared" si="37"/>
        <v>11117</v>
      </c>
    </row>
    <row r="143" spans="2:17" s="1" customFormat="1" ht="19.5" customHeight="1" x14ac:dyDescent="0.25">
      <c r="B143" s="16"/>
      <c r="C143" s="99"/>
      <c r="D143" s="14" t="s">
        <v>31</v>
      </c>
      <c r="E143" s="15">
        <v>188</v>
      </c>
      <c r="F143" s="15">
        <v>116</v>
      </c>
      <c r="G143" s="15">
        <v>165</v>
      </c>
      <c r="H143" s="15">
        <v>166</v>
      </c>
      <c r="I143" s="15">
        <v>183</v>
      </c>
      <c r="J143" s="15">
        <v>99</v>
      </c>
      <c r="K143" s="15">
        <v>153</v>
      </c>
      <c r="L143" s="15">
        <v>82</v>
      </c>
      <c r="M143" s="15">
        <v>121</v>
      </c>
      <c r="N143" s="15">
        <v>104</v>
      </c>
      <c r="O143" s="15">
        <v>79</v>
      </c>
      <c r="P143" s="15">
        <v>116</v>
      </c>
      <c r="Q143" s="53">
        <f t="shared" si="37"/>
        <v>1572</v>
      </c>
    </row>
    <row r="144" spans="2:17" s="1" customFormat="1" ht="19.5" customHeight="1" x14ac:dyDescent="0.25">
      <c r="B144" s="16"/>
      <c r="C144" s="99"/>
      <c r="D144" s="14" t="s">
        <v>34</v>
      </c>
      <c r="E144" s="15">
        <v>1</v>
      </c>
      <c r="F144" s="15">
        <v>3</v>
      </c>
      <c r="G144" s="15">
        <v>1</v>
      </c>
      <c r="H144" s="15">
        <v>0</v>
      </c>
      <c r="I144" s="15">
        <v>4</v>
      </c>
      <c r="J144" s="15">
        <v>1</v>
      </c>
      <c r="K144" s="15">
        <v>0</v>
      </c>
      <c r="L144" s="15">
        <v>1</v>
      </c>
      <c r="M144" s="15">
        <v>1</v>
      </c>
      <c r="N144" s="15">
        <v>0</v>
      </c>
      <c r="O144" s="15">
        <v>0</v>
      </c>
      <c r="P144" s="15">
        <v>0</v>
      </c>
      <c r="Q144" s="53">
        <f t="shared" si="37"/>
        <v>12</v>
      </c>
    </row>
    <row r="145" spans="2:17" s="1" customFormat="1" ht="19.5" customHeight="1" x14ac:dyDescent="0.25">
      <c r="B145" s="16"/>
      <c r="C145" s="99"/>
      <c r="D145" s="14" t="s">
        <v>33</v>
      </c>
      <c r="E145" s="15">
        <v>29</v>
      </c>
      <c r="F145" s="15">
        <v>30</v>
      </c>
      <c r="G145" s="15">
        <v>56</v>
      </c>
      <c r="H145" s="15">
        <v>31</v>
      </c>
      <c r="I145" s="15">
        <v>83</v>
      </c>
      <c r="J145" s="15">
        <v>28</v>
      </c>
      <c r="K145" s="15">
        <v>148</v>
      </c>
      <c r="L145" s="15">
        <v>184</v>
      </c>
      <c r="M145" s="15">
        <v>64</v>
      </c>
      <c r="N145" s="15">
        <v>20</v>
      </c>
      <c r="O145" s="15">
        <v>33</v>
      </c>
      <c r="P145" s="15">
        <v>24</v>
      </c>
      <c r="Q145" s="53">
        <f t="shared" si="37"/>
        <v>730</v>
      </c>
    </row>
    <row r="146" spans="2:17" s="1" customFormat="1" ht="19.5" customHeight="1" x14ac:dyDescent="0.25">
      <c r="B146" s="16"/>
      <c r="C146" s="99"/>
      <c r="D146" s="109" t="s">
        <v>38</v>
      </c>
      <c r="E146" s="15">
        <v>230</v>
      </c>
      <c r="F146" s="15">
        <v>118</v>
      </c>
      <c r="G146" s="15">
        <v>155</v>
      </c>
      <c r="H146" s="15">
        <v>194</v>
      </c>
      <c r="I146" s="15">
        <v>126</v>
      </c>
      <c r="J146" s="15">
        <v>99</v>
      </c>
      <c r="K146" s="15">
        <v>279</v>
      </c>
      <c r="L146" s="15">
        <v>170</v>
      </c>
      <c r="M146" s="15">
        <v>92</v>
      </c>
      <c r="N146" s="15">
        <v>64</v>
      </c>
      <c r="O146" s="15">
        <v>163</v>
      </c>
      <c r="P146" s="15">
        <v>108</v>
      </c>
      <c r="Q146" s="53">
        <f t="shared" si="37"/>
        <v>1798</v>
      </c>
    </row>
    <row r="147" spans="2:17" s="1" customFormat="1" ht="19.5" customHeight="1" x14ac:dyDescent="0.25">
      <c r="B147" s="16"/>
      <c r="C147" s="99"/>
      <c r="D147" s="14" t="s">
        <v>30</v>
      </c>
      <c r="E147" s="15">
        <v>508</v>
      </c>
      <c r="F147" s="15">
        <v>393</v>
      </c>
      <c r="G147" s="15">
        <v>528</v>
      </c>
      <c r="H147" s="15">
        <v>415</v>
      </c>
      <c r="I147" s="15">
        <v>630</v>
      </c>
      <c r="J147" s="15">
        <v>632</v>
      </c>
      <c r="K147" s="15">
        <v>992</v>
      </c>
      <c r="L147" s="15">
        <v>647</v>
      </c>
      <c r="M147" s="15">
        <v>340</v>
      </c>
      <c r="N147" s="15">
        <v>354</v>
      </c>
      <c r="O147" s="15">
        <v>269</v>
      </c>
      <c r="P147" s="15">
        <v>360</v>
      </c>
      <c r="Q147" s="53">
        <f t="shared" si="37"/>
        <v>6068</v>
      </c>
    </row>
    <row r="148" spans="2:17" s="1" customFormat="1" ht="19.5" customHeight="1" x14ac:dyDescent="0.25">
      <c r="B148" s="16"/>
      <c r="C148" s="99"/>
      <c r="D148" s="14" t="s">
        <v>35</v>
      </c>
      <c r="E148" s="15">
        <v>8</v>
      </c>
      <c r="F148" s="15">
        <v>3</v>
      </c>
      <c r="G148" s="15">
        <v>42</v>
      </c>
      <c r="H148" s="15">
        <v>31</v>
      </c>
      <c r="I148" s="15">
        <v>18</v>
      </c>
      <c r="J148" s="15">
        <v>33</v>
      </c>
      <c r="K148" s="15">
        <v>20</v>
      </c>
      <c r="L148" s="15">
        <v>42</v>
      </c>
      <c r="M148" s="15">
        <v>20</v>
      </c>
      <c r="N148" s="15">
        <v>25</v>
      </c>
      <c r="O148" s="15">
        <v>22</v>
      </c>
      <c r="P148" s="15">
        <v>29</v>
      </c>
      <c r="Q148" s="53">
        <f t="shared" si="37"/>
        <v>293</v>
      </c>
    </row>
    <row r="149" spans="2:17" s="1" customFormat="1" ht="19.5" customHeight="1" x14ac:dyDescent="0.25">
      <c r="B149" s="16"/>
      <c r="C149" s="99"/>
      <c r="D149" s="14" t="s">
        <v>36</v>
      </c>
      <c r="E149" s="15">
        <v>69</v>
      </c>
      <c r="F149" s="15">
        <v>37</v>
      </c>
      <c r="G149" s="15">
        <v>40</v>
      </c>
      <c r="H149" s="15">
        <v>78</v>
      </c>
      <c r="I149" s="15">
        <v>21</v>
      </c>
      <c r="J149" s="15">
        <v>87</v>
      </c>
      <c r="K149" s="15">
        <v>104</v>
      </c>
      <c r="L149" s="15">
        <v>80</v>
      </c>
      <c r="M149" s="15">
        <v>54</v>
      </c>
      <c r="N149" s="15">
        <v>12</v>
      </c>
      <c r="O149" s="15">
        <v>43</v>
      </c>
      <c r="P149" s="15">
        <v>19</v>
      </c>
      <c r="Q149" s="53">
        <f t="shared" si="37"/>
        <v>644</v>
      </c>
    </row>
    <row r="150" spans="2:17" s="1" customFormat="1" ht="19.5" customHeight="1" x14ac:dyDescent="0.25">
      <c r="B150" s="88"/>
      <c r="C150" s="89" t="s">
        <v>66</v>
      </c>
      <c r="D150" s="33"/>
      <c r="E150" s="48">
        <v>0</v>
      </c>
      <c r="F150" s="48">
        <v>0</v>
      </c>
      <c r="G150" s="48">
        <v>0</v>
      </c>
      <c r="H150" s="48">
        <v>1</v>
      </c>
      <c r="I150" s="48">
        <v>0</v>
      </c>
      <c r="J150" s="48">
        <v>3</v>
      </c>
      <c r="K150" s="48">
        <v>5</v>
      </c>
      <c r="L150" s="48">
        <v>10</v>
      </c>
      <c r="M150" s="48">
        <v>9</v>
      </c>
      <c r="N150" s="48">
        <v>5</v>
      </c>
      <c r="O150" s="48">
        <v>1</v>
      </c>
      <c r="P150" s="48">
        <v>10</v>
      </c>
      <c r="Q150" s="117">
        <f t="shared" si="37"/>
        <v>44</v>
      </c>
    </row>
    <row r="151" spans="2:17" x14ac:dyDescent="0.25">
      <c r="B151" s="1" t="s">
        <v>129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B2:U19"/>
  <sheetViews>
    <sheetView workbookViewId="0">
      <selection activeCell="G22" sqref="G22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6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8" ht="21" x14ac:dyDescent="0.25">
      <c r="B5" s="6"/>
      <c r="C5" s="7" t="s">
        <v>39</v>
      </c>
      <c r="D5" s="62">
        <v>2016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40</v>
      </c>
      <c r="Q6" s="2"/>
    </row>
    <row r="7" spans="2:18" s="1" customFormat="1" ht="19.5" customHeight="1" x14ac:dyDescent="0.25">
      <c r="B7" s="9" t="s">
        <v>41</v>
      </c>
      <c r="C7" s="8"/>
      <c r="D7" s="20">
        <f>+D8+D11+D17</f>
        <v>23834</v>
      </c>
      <c r="E7" s="20">
        <f t="shared" ref="E7:O7" si="0">+E8+E11+E17</f>
        <v>36362</v>
      </c>
      <c r="F7" s="20">
        <f t="shared" si="0"/>
        <v>41593</v>
      </c>
      <c r="G7" s="20">
        <f t="shared" si="0"/>
        <v>39661</v>
      </c>
      <c r="H7" s="20">
        <f t="shared" si="0"/>
        <v>48603</v>
      </c>
      <c r="I7" s="20">
        <f t="shared" si="0"/>
        <v>46688</v>
      </c>
      <c r="J7" s="20">
        <f t="shared" si="0"/>
        <v>46113</v>
      </c>
      <c r="K7" s="20">
        <f t="shared" si="0"/>
        <v>41169</v>
      </c>
      <c r="L7" s="20">
        <f t="shared" si="0"/>
        <v>39461</v>
      </c>
      <c r="M7" s="20">
        <f t="shared" si="0"/>
        <v>37070</v>
      </c>
      <c r="N7" s="20">
        <f t="shared" si="0"/>
        <v>56722</v>
      </c>
      <c r="O7" s="20">
        <f t="shared" si="0"/>
        <v>59292</v>
      </c>
      <c r="P7" s="20">
        <f>SUM(D7:O7)</f>
        <v>516568</v>
      </c>
      <c r="Q7" s="3"/>
    </row>
    <row r="8" spans="2:18" s="1" customFormat="1" ht="19.5" customHeight="1" x14ac:dyDescent="0.25">
      <c r="B8" s="13" t="s">
        <v>42</v>
      </c>
      <c r="C8" s="14"/>
      <c r="D8" s="21">
        <f>+D9+D10</f>
        <v>22670</v>
      </c>
      <c r="E8" s="21">
        <f t="shared" ref="E8:O8" si="1">+E9+E10</f>
        <v>34161</v>
      </c>
      <c r="F8" s="21">
        <f t="shared" si="1"/>
        <v>39280</v>
      </c>
      <c r="G8" s="21">
        <f t="shared" si="1"/>
        <v>37267</v>
      </c>
      <c r="H8" s="21">
        <f t="shared" si="1"/>
        <v>46111</v>
      </c>
      <c r="I8" s="21">
        <f t="shared" si="1"/>
        <v>44034</v>
      </c>
      <c r="J8" s="21">
        <f t="shared" si="1"/>
        <v>43171</v>
      </c>
      <c r="K8" s="21">
        <f t="shared" si="1"/>
        <v>38684</v>
      </c>
      <c r="L8" s="21">
        <f t="shared" si="1"/>
        <v>35865</v>
      </c>
      <c r="M8" s="21">
        <f t="shared" si="1"/>
        <v>34352</v>
      </c>
      <c r="N8" s="21">
        <f t="shared" si="1"/>
        <v>53781</v>
      </c>
      <c r="O8" s="21">
        <f t="shared" si="1"/>
        <v>55879</v>
      </c>
      <c r="P8" s="21">
        <f>SUM(D8:O8)</f>
        <v>485255</v>
      </c>
      <c r="Q8" s="3"/>
    </row>
    <row r="9" spans="2:18" s="1" customFormat="1" ht="19.5" customHeight="1" x14ac:dyDescent="0.25">
      <c r="B9" s="16"/>
      <c r="C9" s="14" t="s">
        <v>43</v>
      </c>
      <c r="D9" s="15">
        <v>19180</v>
      </c>
      <c r="E9" s="15">
        <v>30249</v>
      </c>
      <c r="F9" s="15">
        <v>32645</v>
      </c>
      <c r="G9" s="15">
        <v>32666</v>
      </c>
      <c r="H9" s="15">
        <v>37623</v>
      </c>
      <c r="I9" s="15">
        <v>37118</v>
      </c>
      <c r="J9" s="15">
        <v>35466</v>
      </c>
      <c r="K9" s="15">
        <v>30146</v>
      </c>
      <c r="L9" s="15">
        <v>29279</v>
      </c>
      <c r="M9" s="15">
        <v>28273</v>
      </c>
      <c r="N9" s="15">
        <v>47778</v>
      </c>
      <c r="O9" s="15">
        <v>47700</v>
      </c>
      <c r="P9" s="15">
        <f>SUM(D9:O9)</f>
        <v>408123</v>
      </c>
      <c r="Q9" s="3"/>
    </row>
    <row r="10" spans="2:18" s="1" customFormat="1" ht="19.5" customHeight="1" x14ac:dyDescent="0.25">
      <c r="B10" s="16"/>
      <c r="C10" s="14" t="s">
        <v>44</v>
      </c>
      <c r="D10" s="15">
        <v>3490</v>
      </c>
      <c r="E10" s="15">
        <v>3912</v>
      </c>
      <c r="F10" s="15">
        <v>6635</v>
      </c>
      <c r="G10" s="15">
        <v>4601</v>
      </c>
      <c r="H10" s="15">
        <v>8488</v>
      </c>
      <c r="I10" s="15">
        <v>6916</v>
      </c>
      <c r="J10" s="15">
        <v>7705</v>
      </c>
      <c r="K10" s="15">
        <v>8538</v>
      </c>
      <c r="L10" s="15">
        <v>6586</v>
      </c>
      <c r="M10" s="15">
        <v>6079</v>
      </c>
      <c r="N10" s="15">
        <v>6003</v>
      </c>
      <c r="O10" s="15">
        <v>8179</v>
      </c>
      <c r="P10" s="15">
        <f t="shared" ref="P10:P19" si="2">SUM(D10:O10)</f>
        <v>77132</v>
      </c>
      <c r="Q10" s="3"/>
    </row>
    <row r="11" spans="2:18" s="1" customFormat="1" ht="19.5" customHeight="1" x14ac:dyDescent="0.25">
      <c r="B11" s="13" t="s">
        <v>45</v>
      </c>
      <c r="C11" s="14"/>
      <c r="D11" s="21">
        <f>SUM(D12:D16)</f>
        <v>842</v>
      </c>
      <c r="E11" s="21">
        <f t="shared" ref="E11:O11" si="3">SUM(E12:E16)</f>
        <v>1675</v>
      </c>
      <c r="F11" s="21">
        <f t="shared" si="3"/>
        <v>1587</v>
      </c>
      <c r="G11" s="21">
        <f t="shared" si="3"/>
        <v>1697</v>
      </c>
      <c r="H11" s="21">
        <f t="shared" si="3"/>
        <v>1857</v>
      </c>
      <c r="I11" s="21">
        <f t="shared" si="3"/>
        <v>1718</v>
      </c>
      <c r="J11" s="21">
        <f t="shared" si="3"/>
        <v>1880</v>
      </c>
      <c r="K11" s="21">
        <f t="shared" si="3"/>
        <v>1499</v>
      </c>
      <c r="L11" s="21">
        <f t="shared" si="3"/>
        <v>2502</v>
      </c>
      <c r="M11" s="21">
        <f t="shared" si="3"/>
        <v>1651</v>
      </c>
      <c r="N11" s="21">
        <f t="shared" si="3"/>
        <v>2206</v>
      </c>
      <c r="O11" s="21">
        <f t="shared" si="3"/>
        <v>2434</v>
      </c>
      <c r="P11" s="21">
        <f>SUM(D11:O11)</f>
        <v>21548</v>
      </c>
      <c r="Q11" s="3"/>
    </row>
    <row r="12" spans="2:18" s="1" customFormat="1" ht="19.5" customHeight="1" x14ac:dyDescent="0.25">
      <c r="B12" s="16"/>
      <c r="C12" s="14" t="s">
        <v>46</v>
      </c>
      <c r="D12" s="35">
        <v>33</v>
      </c>
      <c r="E12" s="35">
        <v>49</v>
      </c>
      <c r="F12" s="35">
        <v>29</v>
      </c>
      <c r="G12" s="35">
        <v>77</v>
      </c>
      <c r="H12" s="35">
        <v>75</v>
      </c>
      <c r="I12" s="35">
        <v>78</v>
      </c>
      <c r="J12" s="35">
        <v>4</v>
      </c>
      <c r="K12" s="35">
        <v>27</v>
      </c>
      <c r="L12" s="35">
        <v>135</v>
      </c>
      <c r="M12" s="35">
        <v>122</v>
      </c>
      <c r="N12" s="35">
        <v>20</v>
      </c>
      <c r="O12" s="35">
        <v>43</v>
      </c>
      <c r="P12" s="15">
        <f t="shared" si="2"/>
        <v>692</v>
      </c>
      <c r="Q12" s="3"/>
    </row>
    <row r="13" spans="2:18" s="1" customFormat="1" ht="19.5" customHeight="1" x14ac:dyDescent="0.25">
      <c r="B13" s="16"/>
      <c r="C13" s="14" t="s">
        <v>70</v>
      </c>
      <c r="D13" s="35">
        <v>197</v>
      </c>
      <c r="E13" s="35">
        <v>304</v>
      </c>
      <c r="F13" s="35">
        <v>244</v>
      </c>
      <c r="G13" s="35">
        <v>278</v>
      </c>
      <c r="H13" s="35">
        <v>484</v>
      </c>
      <c r="I13" s="35">
        <v>396</v>
      </c>
      <c r="J13" s="35">
        <v>452</v>
      </c>
      <c r="K13" s="35">
        <v>371</v>
      </c>
      <c r="L13" s="35">
        <v>616</v>
      </c>
      <c r="M13" s="35">
        <v>389</v>
      </c>
      <c r="N13" s="35">
        <v>385</v>
      </c>
      <c r="O13" s="35">
        <v>501</v>
      </c>
      <c r="P13" s="15">
        <f t="shared" si="2"/>
        <v>4617</v>
      </c>
      <c r="Q13" s="3"/>
    </row>
    <row r="14" spans="2:18" s="1" customFormat="1" ht="19.5" customHeight="1" x14ac:dyDescent="0.25">
      <c r="B14" s="16"/>
      <c r="C14" s="14" t="s">
        <v>48</v>
      </c>
      <c r="D14" s="35">
        <v>58</v>
      </c>
      <c r="E14" s="35">
        <v>99</v>
      </c>
      <c r="F14" s="35">
        <v>86</v>
      </c>
      <c r="G14" s="35">
        <v>94</v>
      </c>
      <c r="H14" s="35">
        <v>100</v>
      </c>
      <c r="I14" s="35">
        <v>95</v>
      </c>
      <c r="J14" s="35">
        <v>137</v>
      </c>
      <c r="K14" s="35">
        <v>105</v>
      </c>
      <c r="L14" s="35">
        <v>113</v>
      </c>
      <c r="M14" s="35">
        <v>101</v>
      </c>
      <c r="N14" s="35">
        <v>101</v>
      </c>
      <c r="O14" s="35">
        <v>160</v>
      </c>
      <c r="P14" s="15">
        <f t="shared" si="2"/>
        <v>1249</v>
      </c>
      <c r="Q14" s="3"/>
    </row>
    <row r="15" spans="2:18" s="1" customFormat="1" ht="19.5" customHeight="1" x14ac:dyDescent="0.25">
      <c r="B15" s="16"/>
      <c r="C15" s="14" t="s">
        <v>49</v>
      </c>
      <c r="D15" s="35">
        <v>257</v>
      </c>
      <c r="E15" s="35">
        <v>564</v>
      </c>
      <c r="F15" s="35">
        <v>500</v>
      </c>
      <c r="G15" s="35">
        <v>532</v>
      </c>
      <c r="H15" s="35">
        <v>556</v>
      </c>
      <c r="I15" s="35">
        <v>562</v>
      </c>
      <c r="J15" s="35">
        <v>569</v>
      </c>
      <c r="K15" s="35">
        <v>372</v>
      </c>
      <c r="L15" s="35">
        <v>522</v>
      </c>
      <c r="M15" s="35">
        <v>496</v>
      </c>
      <c r="N15" s="35">
        <v>706</v>
      </c>
      <c r="O15" s="35">
        <v>863</v>
      </c>
      <c r="P15" s="15">
        <f t="shared" si="2"/>
        <v>6499</v>
      </c>
      <c r="Q15" s="3"/>
    </row>
    <row r="16" spans="2:18" s="1" customFormat="1" ht="19.5" customHeight="1" x14ac:dyDescent="0.25">
      <c r="B16" s="16"/>
      <c r="C16" s="14" t="s">
        <v>50</v>
      </c>
      <c r="D16" s="35">
        <v>297</v>
      </c>
      <c r="E16" s="35">
        <v>659</v>
      </c>
      <c r="F16" s="35">
        <v>728</v>
      </c>
      <c r="G16" s="35">
        <v>716</v>
      </c>
      <c r="H16" s="35">
        <v>642</v>
      </c>
      <c r="I16" s="35">
        <v>587</v>
      </c>
      <c r="J16" s="35">
        <v>718</v>
      </c>
      <c r="K16" s="35">
        <v>624</v>
      </c>
      <c r="L16" s="35">
        <v>1116</v>
      </c>
      <c r="M16" s="35">
        <v>543</v>
      </c>
      <c r="N16" s="35">
        <v>994</v>
      </c>
      <c r="O16" s="35">
        <v>867</v>
      </c>
      <c r="P16" s="15">
        <f t="shared" si="2"/>
        <v>8491</v>
      </c>
      <c r="Q16" s="3"/>
    </row>
    <row r="17" spans="2:21" s="1" customFormat="1" ht="19.5" customHeight="1" x14ac:dyDescent="0.25">
      <c r="B17" s="13" t="s">
        <v>51</v>
      </c>
      <c r="C17" s="14"/>
      <c r="D17" s="21">
        <f>+D18+D19</f>
        <v>322</v>
      </c>
      <c r="E17" s="21">
        <f t="shared" ref="E17:O17" si="4">+E18+E19</f>
        <v>526</v>
      </c>
      <c r="F17" s="21">
        <f t="shared" si="4"/>
        <v>726</v>
      </c>
      <c r="G17" s="21">
        <f t="shared" si="4"/>
        <v>697</v>
      </c>
      <c r="H17" s="21">
        <f t="shared" si="4"/>
        <v>635</v>
      </c>
      <c r="I17" s="21">
        <f t="shared" si="4"/>
        <v>936</v>
      </c>
      <c r="J17" s="21">
        <f t="shared" si="4"/>
        <v>1062</v>
      </c>
      <c r="K17" s="21">
        <f t="shared" si="4"/>
        <v>986</v>
      </c>
      <c r="L17" s="21">
        <f t="shared" si="4"/>
        <v>1094</v>
      </c>
      <c r="M17" s="21">
        <f t="shared" si="4"/>
        <v>1067</v>
      </c>
      <c r="N17" s="21">
        <f t="shared" si="4"/>
        <v>735</v>
      </c>
      <c r="O17" s="21">
        <f t="shared" si="4"/>
        <v>979</v>
      </c>
      <c r="P17" s="21">
        <f t="shared" si="2"/>
        <v>9765</v>
      </c>
      <c r="Q17" s="3"/>
    </row>
    <row r="18" spans="2:21" s="1" customFormat="1" ht="19.5" customHeight="1" x14ac:dyDescent="0.25">
      <c r="B18" s="49"/>
      <c r="C18" s="50" t="s">
        <v>71</v>
      </c>
      <c r="D18" s="47">
        <v>120</v>
      </c>
      <c r="E18" s="47">
        <v>184</v>
      </c>
      <c r="F18" s="47">
        <v>240</v>
      </c>
      <c r="G18" s="47">
        <v>275</v>
      </c>
      <c r="H18" s="47">
        <v>185</v>
      </c>
      <c r="I18" s="47">
        <v>405</v>
      </c>
      <c r="J18" s="47">
        <v>345</v>
      </c>
      <c r="K18" s="47">
        <v>506</v>
      </c>
      <c r="L18" s="47">
        <v>441</v>
      </c>
      <c r="M18" s="47">
        <v>375</v>
      </c>
      <c r="N18" s="47">
        <v>268</v>
      </c>
      <c r="O18" s="47">
        <v>269</v>
      </c>
      <c r="P18" s="15">
        <f t="shared" si="2"/>
        <v>3613</v>
      </c>
      <c r="Q18" s="36"/>
      <c r="R18" s="67"/>
      <c r="S18" s="67"/>
      <c r="T18" s="67"/>
      <c r="U18" s="67"/>
    </row>
    <row r="19" spans="2:21" s="1" customFormat="1" ht="19.5" customHeight="1" x14ac:dyDescent="0.25">
      <c r="B19" s="10"/>
      <c r="C19" s="11" t="s">
        <v>72</v>
      </c>
      <c r="D19" s="45">
        <v>202</v>
      </c>
      <c r="E19" s="45">
        <v>342</v>
      </c>
      <c r="F19" s="45">
        <v>486</v>
      </c>
      <c r="G19" s="45">
        <v>422</v>
      </c>
      <c r="H19" s="45">
        <v>450</v>
      </c>
      <c r="I19" s="45">
        <v>531</v>
      </c>
      <c r="J19" s="45">
        <v>717</v>
      </c>
      <c r="K19" s="45">
        <v>480</v>
      </c>
      <c r="L19" s="45">
        <v>653</v>
      </c>
      <c r="M19" s="45">
        <v>692</v>
      </c>
      <c r="N19" s="45">
        <v>467</v>
      </c>
      <c r="O19" s="45">
        <v>710</v>
      </c>
      <c r="P19" s="34">
        <f t="shared" si="2"/>
        <v>6152</v>
      </c>
      <c r="Q19" s="36"/>
      <c r="R19" s="67"/>
      <c r="S19" s="67"/>
      <c r="T19" s="67"/>
      <c r="U19" s="67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pageSetUpPr fitToPage="1"/>
  </sheetPr>
  <dimension ref="B3:R20"/>
  <sheetViews>
    <sheetView workbookViewId="0">
      <selection activeCell="D11" sqref="D11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8" ht="23.25" x14ac:dyDescent="0.25">
      <c r="B3" s="106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8" ht="21" x14ac:dyDescent="0.25">
      <c r="B6" s="6"/>
      <c r="C6" s="7" t="s">
        <v>39</v>
      </c>
      <c r="D6" s="62">
        <v>2016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  <c r="Q6" s="23"/>
      <c r="R6" s="56"/>
    </row>
    <row r="7" spans="2:18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2" t="s">
        <v>7</v>
      </c>
      <c r="K7" s="52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40</v>
      </c>
      <c r="Q7" s="2"/>
    </row>
    <row r="8" spans="2:18" s="1" customFormat="1" ht="19.5" customHeight="1" x14ac:dyDescent="0.25">
      <c r="B8" s="9" t="s">
        <v>41</v>
      </c>
      <c r="C8" s="8"/>
      <c r="D8" s="20">
        <f>+D9+D12+D18</f>
        <v>152778</v>
      </c>
      <c r="E8" s="20">
        <f t="shared" ref="E8:O8" si="0">+E9+E12+E18</f>
        <v>144333</v>
      </c>
      <c r="F8" s="20">
        <f t="shared" si="0"/>
        <v>200352</v>
      </c>
      <c r="G8" s="20">
        <f t="shared" si="0"/>
        <v>171298</v>
      </c>
      <c r="H8" s="20">
        <f t="shared" si="0"/>
        <v>178895</v>
      </c>
      <c r="I8" s="20">
        <f t="shared" si="0"/>
        <v>186250</v>
      </c>
      <c r="J8" s="20">
        <f t="shared" si="0"/>
        <v>191779</v>
      </c>
      <c r="K8" s="20">
        <f t="shared" si="0"/>
        <v>181197</v>
      </c>
      <c r="L8" s="20">
        <f t="shared" si="0"/>
        <v>172105</v>
      </c>
      <c r="M8" s="20">
        <f t="shared" si="0"/>
        <v>177570</v>
      </c>
      <c r="N8" s="20">
        <f t="shared" si="0"/>
        <v>219084</v>
      </c>
      <c r="O8" s="20">
        <f t="shared" si="0"/>
        <v>201143</v>
      </c>
      <c r="P8" s="20">
        <f>SUM(D8:O8)</f>
        <v>2176784</v>
      </c>
      <c r="Q8" s="3"/>
    </row>
    <row r="9" spans="2:18" s="1" customFormat="1" ht="19.5" customHeight="1" x14ac:dyDescent="0.25">
      <c r="B9" s="13" t="s">
        <v>42</v>
      </c>
      <c r="C9" s="14"/>
      <c r="D9" s="21">
        <f>+D10+D11</f>
        <v>147444</v>
      </c>
      <c r="E9" s="21">
        <f t="shared" ref="E9:O9" si="1">+E10+E11</f>
        <v>137507</v>
      </c>
      <c r="F9" s="21">
        <f t="shared" si="1"/>
        <v>193037</v>
      </c>
      <c r="G9" s="21">
        <f t="shared" si="1"/>
        <v>164516</v>
      </c>
      <c r="H9" s="21">
        <f t="shared" si="1"/>
        <v>172072</v>
      </c>
      <c r="I9" s="21">
        <f t="shared" si="1"/>
        <v>178856</v>
      </c>
      <c r="J9" s="21">
        <f t="shared" si="1"/>
        <v>185053</v>
      </c>
      <c r="K9" s="21">
        <f t="shared" si="1"/>
        <v>174522</v>
      </c>
      <c r="L9" s="21">
        <f t="shared" si="1"/>
        <v>165115</v>
      </c>
      <c r="M9" s="21">
        <f t="shared" si="1"/>
        <v>171281</v>
      </c>
      <c r="N9" s="21">
        <f t="shared" si="1"/>
        <v>212126</v>
      </c>
      <c r="O9" s="21">
        <f t="shared" si="1"/>
        <v>196068</v>
      </c>
      <c r="P9" s="21">
        <f>SUM(D9:O9)</f>
        <v>2097597</v>
      </c>
      <c r="Q9" s="3"/>
    </row>
    <row r="10" spans="2:18" s="1" customFormat="1" ht="19.5" customHeight="1" x14ac:dyDescent="0.25">
      <c r="B10" s="16"/>
      <c r="C10" s="14" t="s">
        <v>43</v>
      </c>
      <c r="D10" s="15">
        <v>132206</v>
      </c>
      <c r="E10" s="15">
        <v>118574</v>
      </c>
      <c r="F10" s="15">
        <v>165544</v>
      </c>
      <c r="G10" s="15">
        <v>142067</v>
      </c>
      <c r="H10" s="15">
        <v>146224</v>
      </c>
      <c r="I10" s="15">
        <v>147480</v>
      </c>
      <c r="J10" s="15">
        <v>152295</v>
      </c>
      <c r="K10" s="15">
        <v>149414</v>
      </c>
      <c r="L10" s="15">
        <v>141286</v>
      </c>
      <c r="M10" s="15">
        <v>151948</v>
      </c>
      <c r="N10" s="15">
        <v>185640</v>
      </c>
      <c r="O10" s="15">
        <v>166216</v>
      </c>
      <c r="P10" s="15">
        <f>SUM(D10:O10)</f>
        <v>1798894</v>
      </c>
      <c r="Q10" s="3"/>
    </row>
    <row r="11" spans="2:18" s="1" customFormat="1" ht="19.5" customHeight="1" x14ac:dyDescent="0.25">
      <c r="B11" s="16"/>
      <c r="C11" s="14" t="s">
        <v>44</v>
      </c>
      <c r="D11" s="15">
        <v>15238</v>
      </c>
      <c r="E11" s="15">
        <v>18933</v>
      </c>
      <c r="F11" s="15">
        <v>27493</v>
      </c>
      <c r="G11" s="15">
        <v>22449</v>
      </c>
      <c r="H11" s="15">
        <v>25848</v>
      </c>
      <c r="I11" s="15">
        <v>31376</v>
      </c>
      <c r="J11" s="15">
        <v>32758</v>
      </c>
      <c r="K11" s="15">
        <v>25108</v>
      </c>
      <c r="L11" s="15">
        <v>23829</v>
      </c>
      <c r="M11" s="15">
        <v>19333</v>
      </c>
      <c r="N11" s="15">
        <v>26486</v>
      </c>
      <c r="O11" s="15">
        <v>29852</v>
      </c>
      <c r="P11" s="15">
        <f t="shared" ref="P11:P20" si="2">SUM(D11:O11)</f>
        <v>298703</v>
      </c>
      <c r="Q11" s="3"/>
    </row>
    <row r="12" spans="2:18" s="1" customFormat="1" ht="19.5" customHeight="1" x14ac:dyDescent="0.25">
      <c r="B12" s="13" t="s">
        <v>45</v>
      </c>
      <c r="C12" s="14"/>
      <c r="D12" s="21">
        <f>SUM(D13:D17)</f>
        <v>4158</v>
      </c>
      <c r="E12" s="21">
        <f t="shared" ref="E12:O12" si="3">SUM(E13:E17)</f>
        <v>5317</v>
      </c>
      <c r="F12" s="21">
        <f t="shared" si="3"/>
        <v>5661</v>
      </c>
      <c r="G12" s="21">
        <f t="shared" si="3"/>
        <v>5197</v>
      </c>
      <c r="H12" s="21">
        <f t="shared" si="3"/>
        <v>5332</v>
      </c>
      <c r="I12" s="21">
        <f t="shared" si="3"/>
        <v>5570</v>
      </c>
      <c r="J12" s="21">
        <f t="shared" si="3"/>
        <v>5091</v>
      </c>
      <c r="K12" s="21">
        <f t="shared" si="3"/>
        <v>5211</v>
      </c>
      <c r="L12" s="21">
        <f t="shared" si="3"/>
        <v>4846</v>
      </c>
      <c r="M12" s="21">
        <f t="shared" si="3"/>
        <v>4635</v>
      </c>
      <c r="N12" s="21">
        <f t="shared" si="3"/>
        <v>5362</v>
      </c>
      <c r="O12" s="21">
        <f t="shared" si="3"/>
        <v>4102</v>
      </c>
      <c r="P12" s="21">
        <f t="shared" si="2"/>
        <v>60482</v>
      </c>
      <c r="Q12" s="3"/>
    </row>
    <row r="13" spans="2:18" s="1" customFormat="1" ht="19.5" customHeight="1" x14ac:dyDescent="0.25">
      <c r="B13" s="16"/>
      <c r="C13" s="14" t="s">
        <v>46</v>
      </c>
      <c r="D13" s="35">
        <v>154</v>
      </c>
      <c r="E13" s="35">
        <v>246</v>
      </c>
      <c r="F13" s="35">
        <v>349</v>
      </c>
      <c r="G13" s="35">
        <v>254</v>
      </c>
      <c r="H13" s="35">
        <v>200</v>
      </c>
      <c r="I13" s="35">
        <v>114</v>
      </c>
      <c r="J13" s="35">
        <v>231</v>
      </c>
      <c r="K13" s="35">
        <v>201</v>
      </c>
      <c r="L13" s="35">
        <v>121</v>
      </c>
      <c r="M13" s="35">
        <v>148</v>
      </c>
      <c r="N13" s="35">
        <v>84</v>
      </c>
      <c r="O13" s="35">
        <v>137</v>
      </c>
      <c r="P13" s="15">
        <f t="shared" si="2"/>
        <v>2239</v>
      </c>
      <c r="Q13" s="3"/>
    </row>
    <row r="14" spans="2:18" s="1" customFormat="1" ht="19.5" customHeight="1" x14ac:dyDescent="0.25">
      <c r="B14" s="16"/>
      <c r="C14" s="14" t="s">
        <v>47</v>
      </c>
      <c r="D14" s="35">
        <v>1084</v>
      </c>
      <c r="E14" s="35">
        <v>1196</v>
      </c>
      <c r="F14" s="35">
        <v>1173</v>
      </c>
      <c r="G14" s="35">
        <v>1109</v>
      </c>
      <c r="H14" s="35">
        <v>1179</v>
      </c>
      <c r="I14" s="35">
        <v>1396</v>
      </c>
      <c r="J14" s="35">
        <v>1354</v>
      </c>
      <c r="K14" s="35">
        <v>1275</v>
      </c>
      <c r="L14" s="35">
        <v>1388</v>
      </c>
      <c r="M14" s="35">
        <v>1462</v>
      </c>
      <c r="N14" s="35">
        <v>1338</v>
      </c>
      <c r="O14" s="35">
        <v>981</v>
      </c>
      <c r="P14" s="15">
        <f t="shared" si="2"/>
        <v>14935</v>
      </c>
      <c r="Q14" s="3"/>
    </row>
    <row r="15" spans="2:18" s="1" customFormat="1" ht="19.5" customHeight="1" x14ac:dyDescent="0.25">
      <c r="B15" s="16"/>
      <c r="C15" s="14" t="s">
        <v>48</v>
      </c>
      <c r="D15" s="35">
        <v>420</v>
      </c>
      <c r="E15" s="35">
        <v>563</v>
      </c>
      <c r="F15" s="35">
        <v>495</v>
      </c>
      <c r="G15" s="35">
        <v>437</v>
      </c>
      <c r="H15" s="35">
        <v>526</v>
      </c>
      <c r="I15" s="35">
        <v>521</v>
      </c>
      <c r="J15" s="35">
        <v>386</v>
      </c>
      <c r="K15" s="35">
        <v>266</v>
      </c>
      <c r="L15" s="35">
        <v>284</v>
      </c>
      <c r="M15" s="35">
        <v>199</v>
      </c>
      <c r="N15" s="35">
        <v>312</v>
      </c>
      <c r="O15" s="35">
        <v>283</v>
      </c>
      <c r="P15" s="15">
        <f t="shared" si="2"/>
        <v>4692</v>
      </c>
      <c r="Q15" s="3"/>
    </row>
    <row r="16" spans="2:18" s="1" customFormat="1" ht="19.5" customHeight="1" x14ac:dyDescent="0.25">
      <c r="B16" s="16"/>
      <c r="C16" s="14" t="s">
        <v>49</v>
      </c>
      <c r="D16" s="35">
        <v>1285</v>
      </c>
      <c r="E16" s="35">
        <v>1557</v>
      </c>
      <c r="F16" s="35">
        <v>1560</v>
      </c>
      <c r="G16" s="35">
        <v>1417</v>
      </c>
      <c r="H16" s="35">
        <v>1496</v>
      </c>
      <c r="I16" s="35">
        <v>1442</v>
      </c>
      <c r="J16" s="35">
        <v>1586</v>
      </c>
      <c r="K16" s="35">
        <v>1423</v>
      </c>
      <c r="L16" s="35">
        <v>1481</v>
      </c>
      <c r="M16" s="35">
        <v>1395</v>
      </c>
      <c r="N16" s="35">
        <v>1449</v>
      </c>
      <c r="O16" s="35">
        <v>1090</v>
      </c>
      <c r="P16" s="15">
        <f t="shared" si="2"/>
        <v>17181</v>
      </c>
      <c r="Q16" s="3"/>
    </row>
    <row r="17" spans="2:17" s="1" customFormat="1" ht="19.5" customHeight="1" x14ac:dyDescent="0.25">
      <c r="B17" s="16"/>
      <c r="C17" s="14" t="s">
        <v>50</v>
      </c>
      <c r="D17" s="35">
        <v>1215</v>
      </c>
      <c r="E17" s="35">
        <v>1755</v>
      </c>
      <c r="F17" s="35">
        <v>2084</v>
      </c>
      <c r="G17" s="35">
        <v>1980</v>
      </c>
      <c r="H17" s="35">
        <v>1931</v>
      </c>
      <c r="I17" s="35">
        <v>2097</v>
      </c>
      <c r="J17" s="35">
        <v>1534</v>
      </c>
      <c r="K17" s="35">
        <v>2046</v>
      </c>
      <c r="L17" s="35">
        <v>1572</v>
      </c>
      <c r="M17" s="35">
        <v>1431</v>
      </c>
      <c r="N17" s="35">
        <v>2179</v>
      </c>
      <c r="O17" s="35">
        <v>1611</v>
      </c>
      <c r="P17" s="15">
        <f t="shared" si="2"/>
        <v>21435</v>
      </c>
      <c r="Q17" s="3"/>
    </row>
    <row r="18" spans="2:17" s="1" customFormat="1" ht="19.5" customHeight="1" x14ac:dyDescent="0.25">
      <c r="B18" s="13" t="s">
        <v>51</v>
      </c>
      <c r="C18" s="14"/>
      <c r="D18" s="21">
        <f>+D19+D20</f>
        <v>1176</v>
      </c>
      <c r="E18" s="21">
        <f t="shared" ref="E18:O18" si="4">+E19+E20</f>
        <v>1509</v>
      </c>
      <c r="F18" s="21">
        <f t="shared" si="4"/>
        <v>1654</v>
      </c>
      <c r="G18" s="21">
        <f t="shared" si="4"/>
        <v>1585</v>
      </c>
      <c r="H18" s="21">
        <f t="shared" si="4"/>
        <v>1491</v>
      </c>
      <c r="I18" s="21">
        <f t="shared" si="4"/>
        <v>1824</v>
      </c>
      <c r="J18" s="21">
        <f t="shared" si="4"/>
        <v>1635</v>
      </c>
      <c r="K18" s="21">
        <f t="shared" si="4"/>
        <v>1464</v>
      </c>
      <c r="L18" s="21">
        <f t="shared" si="4"/>
        <v>2144</v>
      </c>
      <c r="M18" s="21">
        <f t="shared" si="4"/>
        <v>1654</v>
      </c>
      <c r="N18" s="21">
        <f t="shared" si="4"/>
        <v>1596</v>
      </c>
      <c r="O18" s="21">
        <f t="shared" si="4"/>
        <v>973</v>
      </c>
      <c r="P18" s="21">
        <f t="shared" si="2"/>
        <v>18705</v>
      </c>
      <c r="Q18" s="3"/>
    </row>
    <row r="19" spans="2:17" s="1" customFormat="1" ht="19.5" customHeight="1" x14ac:dyDescent="0.25">
      <c r="B19" s="49"/>
      <c r="C19" s="50" t="s">
        <v>71</v>
      </c>
      <c r="D19" s="47">
        <v>151</v>
      </c>
      <c r="E19" s="47">
        <v>324</v>
      </c>
      <c r="F19" s="47">
        <v>661</v>
      </c>
      <c r="G19" s="47">
        <v>451</v>
      </c>
      <c r="H19" s="47">
        <v>481</v>
      </c>
      <c r="I19" s="47">
        <v>560</v>
      </c>
      <c r="J19" s="47">
        <v>350</v>
      </c>
      <c r="K19" s="47">
        <v>409</v>
      </c>
      <c r="L19" s="47">
        <v>363</v>
      </c>
      <c r="M19" s="47">
        <v>184</v>
      </c>
      <c r="N19" s="47">
        <v>228</v>
      </c>
      <c r="O19" s="47">
        <v>114</v>
      </c>
      <c r="P19" s="15">
        <f t="shared" si="2"/>
        <v>4276</v>
      </c>
      <c r="Q19" s="36"/>
    </row>
    <row r="20" spans="2:17" s="1" customFormat="1" ht="19.5" customHeight="1" x14ac:dyDescent="0.25">
      <c r="B20" s="10"/>
      <c r="C20" s="11" t="s">
        <v>72</v>
      </c>
      <c r="D20" s="45">
        <v>1025</v>
      </c>
      <c r="E20" s="45">
        <v>1185</v>
      </c>
      <c r="F20" s="45">
        <v>993</v>
      </c>
      <c r="G20" s="45">
        <v>1134</v>
      </c>
      <c r="H20" s="45">
        <v>1010</v>
      </c>
      <c r="I20" s="45">
        <v>1264</v>
      </c>
      <c r="J20" s="45">
        <v>1285</v>
      </c>
      <c r="K20" s="45">
        <v>1055</v>
      </c>
      <c r="L20" s="45">
        <v>1781</v>
      </c>
      <c r="M20" s="45">
        <v>1470</v>
      </c>
      <c r="N20" s="45">
        <v>1368</v>
      </c>
      <c r="O20" s="45">
        <v>859</v>
      </c>
      <c r="P20" s="34">
        <f t="shared" si="2"/>
        <v>14429</v>
      </c>
      <c r="Q20" s="3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pageSetUpPr fitToPage="1"/>
  </sheetPr>
  <dimension ref="B2:R30"/>
  <sheetViews>
    <sheetView workbookViewId="0">
      <selection activeCell="D22" sqref="D22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6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x14ac:dyDescent="0.25">
      <c r="P4" s="1" t="s">
        <v>39</v>
      </c>
    </row>
    <row r="5" spans="2:18" ht="21" x14ac:dyDescent="0.25">
      <c r="B5" s="6"/>
      <c r="C5" s="7" t="s">
        <v>39</v>
      </c>
      <c r="D5" s="62">
        <v>2016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40</v>
      </c>
      <c r="Q6" s="2"/>
    </row>
    <row r="7" spans="2:18" s="1" customFormat="1" ht="19.5" customHeight="1" x14ac:dyDescent="0.25">
      <c r="B7" s="9" t="s">
        <v>41</v>
      </c>
      <c r="C7" s="8"/>
      <c r="D7" s="20">
        <f>+D8+D11+D12</f>
        <v>766</v>
      </c>
      <c r="E7" s="20">
        <f t="shared" ref="E7:O7" si="0">+E8+E11+E12</f>
        <v>2422</v>
      </c>
      <c r="F7" s="20">
        <f t="shared" si="0"/>
        <v>2208</v>
      </c>
      <c r="G7" s="20">
        <f t="shared" si="0"/>
        <v>2030</v>
      </c>
      <c r="H7" s="20">
        <f t="shared" si="0"/>
        <v>1960</v>
      </c>
      <c r="I7" s="20">
        <f t="shared" si="0"/>
        <v>1889</v>
      </c>
      <c r="J7" s="20">
        <f t="shared" si="0"/>
        <v>1040</v>
      </c>
      <c r="K7" s="20">
        <f t="shared" si="0"/>
        <v>1847</v>
      </c>
      <c r="L7" s="20">
        <f t="shared" si="0"/>
        <v>1928</v>
      </c>
      <c r="M7" s="20">
        <f t="shared" si="0"/>
        <v>1808</v>
      </c>
      <c r="N7" s="20">
        <f t="shared" si="0"/>
        <v>1740</v>
      </c>
      <c r="O7" s="20">
        <f t="shared" si="0"/>
        <v>1220</v>
      </c>
      <c r="P7" s="20">
        <f t="shared" ref="P7:P12" si="1">SUM(D7:O7)</f>
        <v>20858</v>
      </c>
      <c r="Q7" s="3"/>
    </row>
    <row r="8" spans="2:18" s="1" customFormat="1" ht="19.5" customHeight="1" x14ac:dyDescent="0.25">
      <c r="B8" s="13" t="s">
        <v>42</v>
      </c>
      <c r="C8" s="14"/>
      <c r="D8" s="21">
        <f>+D9+D10</f>
        <v>336</v>
      </c>
      <c r="E8" s="21">
        <f t="shared" ref="E8:O8" si="2">+E9+E10</f>
        <v>1728</v>
      </c>
      <c r="F8" s="21">
        <f t="shared" si="2"/>
        <v>1488</v>
      </c>
      <c r="G8" s="21">
        <f t="shared" si="2"/>
        <v>1104</v>
      </c>
      <c r="H8" s="21">
        <f t="shared" si="2"/>
        <v>1108</v>
      </c>
      <c r="I8" s="21">
        <f t="shared" si="2"/>
        <v>1108</v>
      </c>
      <c r="J8" s="21">
        <f t="shared" si="2"/>
        <v>436</v>
      </c>
      <c r="K8" s="21">
        <f t="shared" si="2"/>
        <v>964</v>
      </c>
      <c r="L8" s="21">
        <f t="shared" si="2"/>
        <v>1070</v>
      </c>
      <c r="M8" s="21">
        <f t="shared" si="2"/>
        <v>833</v>
      </c>
      <c r="N8" s="21">
        <f t="shared" si="2"/>
        <v>974</v>
      </c>
      <c r="O8" s="21">
        <f t="shared" si="2"/>
        <v>494</v>
      </c>
      <c r="P8" s="21">
        <f t="shared" si="1"/>
        <v>11643</v>
      </c>
      <c r="Q8" s="3"/>
    </row>
    <row r="9" spans="2:18" s="1" customFormat="1" ht="19.5" customHeight="1" x14ac:dyDescent="0.25">
      <c r="B9" s="16"/>
      <c r="C9" s="14" t="s">
        <v>43</v>
      </c>
      <c r="D9" s="15">
        <v>0</v>
      </c>
      <c r="E9" s="15">
        <v>192</v>
      </c>
      <c r="F9" s="15">
        <v>0</v>
      </c>
      <c r="G9" s="15">
        <v>96</v>
      </c>
      <c r="H9" s="15">
        <v>100</v>
      </c>
      <c r="I9" s="15">
        <v>100</v>
      </c>
      <c r="J9" s="15">
        <v>100</v>
      </c>
      <c r="K9" s="15">
        <v>100</v>
      </c>
      <c r="L9" s="15">
        <v>110</v>
      </c>
      <c r="M9" s="15">
        <v>110</v>
      </c>
      <c r="N9" s="15">
        <v>110</v>
      </c>
      <c r="O9" s="15">
        <v>110</v>
      </c>
      <c r="P9" s="15">
        <f t="shared" si="1"/>
        <v>1128</v>
      </c>
      <c r="Q9" s="3"/>
    </row>
    <row r="10" spans="2:18" s="1" customFormat="1" ht="19.5" customHeight="1" x14ac:dyDescent="0.25">
      <c r="B10" s="16"/>
      <c r="C10" s="14" t="s">
        <v>44</v>
      </c>
      <c r="D10" s="15">
        <v>336</v>
      </c>
      <c r="E10" s="15">
        <v>1536</v>
      </c>
      <c r="F10" s="15">
        <v>1488</v>
      </c>
      <c r="G10" s="15">
        <v>1008</v>
      </c>
      <c r="H10" s="15">
        <v>1008</v>
      </c>
      <c r="I10" s="15">
        <v>1008</v>
      </c>
      <c r="J10" s="15">
        <v>336</v>
      </c>
      <c r="K10" s="15">
        <v>864</v>
      </c>
      <c r="L10" s="15">
        <v>960</v>
      </c>
      <c r="M10" s="15">
        <v>723</v>
      </c>
      <c r="N10" s="15">
        <v>864</v>
      </c>
      <c r="O10" s="15">
        <v>384</v>
      </c>
      <c r="P10" s="15">
        <f t="shared" si="1"/>
        <v>10515</v>
      </c>
      <c r="Q10" s="3"/>
    </row>
    <row r="11" spans="2:18" s="1" customFormat="1" ht="19.5" customHeight="1" x14ac:dyDescent="0.25">
      <c r="B11" s="13" t="s">
        <v>45</v>
      </c>
      <c r="C11" s="14"/>
      <c r="D11" s="21">
        <v>189</v>
      </c>
      <c r="E11" s="21">
        <v>345</v>
      </c>
      <c r="F11" s="21">
        <v>418</v>
      </c>
      <c r="G11" s="21">
        <v>500</v>
      </c>
      <c r="H11" s="21">
        <v>367</v>
      </c>
      <c r="I11" s="21">
        <v>253</v>
      </c>
      <c r="J11" s="21">
        <v>248</v>
      </c>
      <c r="K11" s="21">
        <v>446</v>
      </c>
      <c r="L11" s="21">
        <v>369</v>
      </c>
      <c r="M11" s="21">
        <v>446</v>
      </c>
      <c r="N11" s="21">
        <v>359</v>
      </c>
      <c r="O11" s="21">
        <v>298</v>
      </c>
      <c r="P11" s="21">
        <f t="shared" si="1"/>
        <v>4238</v>
      </c>
      <c r="Q11" s="3"/>
    </row>
    <row r="12" spans="2:18" s="1" customFormat="1" ht="19.5" customHeight="1" x14ac:dyDescent="0.25">
      <c r="B12" s="126" t="s">
        <v>51</v>
      </c>
      <c r="C12" s="33"/>
      <c r="D12" s="48">
        <v>241</v>
      </c>
      <c r="E12" s="48">
        <v>349</v>
      </c>
      <c r="F12" s="48">
        <v>302</v>
      </c>
      <c r="G12" s="48">
        <v>426</v>
      </c>
      <c r="H12" s="48">
        <v>485</v>
      </c>
      <c r="I12" s="48">
        <v>528</v>
      </c>
      <c r="J12" s="48">
        <v>356</v>
      </c>
      <c r="K12" s="48">
        <v>437</v>
      </c>
      <c r="L12" s="48">
        <v>489</v>
      </c>
      <c r="M12" s="48">
        <v>529</v>
      </c>
      <c r="N12" s="48">
        <v>407</v>
      </c>
      <c r="O12" s="48">
        <v>428</v>
      </c>
      <c r="P12" s="48">
        <f t="shared" si="1"/>
        <v>4977</v>
      </c>
      <c r="Q12" s="3"/>
    </row>
    <row r="16" spans="2:18" ht="23.25" x14ac:dyDescent="0.25">
      <c r="B16" s="106" t="s">
        <v>74</v>
      </c>
    </row>
    <row r="18" spans="2:17" x14ac:dyDescent="0.25">
      <c r="P18" s="1" t="s">
        <v>75</v>
      </c>
    </row>
    <row r="19" spans="2:17" ht="21" x14ac:dyDescent="0.25">
      <c r="B19" s="6"/>
      <c r="C19" s="7" t="s">
        <v>39</v>
      </c>
      <c r="D19" s="62">
        <v>2016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52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40</v>
      </c>
    </row>
    <row r="21" spans="2:17" ht="21.75" customHeight="1" x14ac:dyDescent="0.25">
      <c r="B21" s="127" t="s">
        <v>41</v>
      </c>
      <c r="C21" s="27"/>
      <c r="D21" s="128">
        <v>441949.82816283742</v>
      </c>
      <c r="E21" s="128">
        <v>666896.24831634713</v>
      </c>
      <c r="F21" s="128">
        <v>659327.1842364826</v>
      </c>
      <c r="G21" s="128">
        <v>667563.39265876263</v>
      </c>
      <c r="H21" s="128">
        <v>776174.64970372035</v>
      </c>
      <c r="I21" s="128">
        <v>730786.48788478458</v>
      </c>
      <c r="J21" s="128">
        <v>795710.56751523574</v>
      </c>
      <c r="K21" s="128">
        <v>748452.72539046477</v>
      </c>
      <c r="L21" s="128">
        <v>836817.2500605674</v>
      </c>
      <c r="M21" s="128">
        <v>808649.43689865887</v>
      </c>
      <c r="N21" s="128">
        <v>964148.52331775869</v>
      </c>
      <c r="O21" s="128">
        <v>793109.55698537512</v>
      </c>
      <c r="P21" s="128">
        <f>SUM(D21:O21)</f>
        <v>8889585.8511309959</v>
      </c>
    </row>
    <row r="25" spans="2:17" ht="23.25" x14ac:dyDescent="0.25">
      <c r="B25" s="106" t="s">
        <v>76</v>
      </c>
    </row>
    <row r="27" spans="2:17" x14ac:dyDescent="0.25">
      <c r="O27" s="1" t="s">
        <v>77</v>
      </c>
    </row>
    <row r="28" spans="2:17" ht="21" x14ac:dyDescent="0.25">
      <c r="B28" s="6"/>
      <c r="C28" s="7" t="s">
        <v>39</v>
      </c>
      <c r="D28" s="62">
        <v>2016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52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27" t="s">
        <v>41</v>
      </c>
      <c r="C30" s="27"/>
      <c r="D30" s="128">
        <v>114174</v>
      </c>
      <c r="E30" s="128">
        <v>114964</v>
      </c>
      <c r="F30" s="128">
        <v>113523</v>
      </c>
      <c r="G30" s="128">
        <v>113096</v>
      </c>
      <c r="H30" s="128">
        <v>111789</v>
      </c>
      <c r="I30" s="128">
        <v>111784</v>
      </c>
      <c r="J30" s="128">
        <v>110703</v>
      </c>
      <c r="K30" s="128">
        <v>109884</v>
      </c>
      <c r="L30" s="128">
        <v>108137</v>
      </c>
      <c r="M30" s="128">
        <v>106766</v>
      </c>
      <c r="N30" s="128">
        <v>106235</v>
      </c>
      <c r="O30" s="128">
        <v>104412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Eduardo Lopez</cp:lastModifiedBy>
  <cp:lastPrinted>2011-08-19T20:06:29Z</cp:lastPrinted>
  <dcterms:created xsi:type="dcterms:W3CDTF">2011-07-20T12:20:43Z</dcterms:created>
  <dcterms:modified xsi:type="dcterms:W3CDTF">2019-10-15T12:00:56Z</dcterms:modified>
</cp:coreProperties>
</file>