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-460" windowWidth="25600" windowHeight="16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9" i="1" l="1"/>
  <c r="C168" i="1"/>
  <c r="C167" i="1"/>
  <c r="C166" i="1"/>
  <c r="C165" i="1"/>
  <c r="C164" i="1"/>
  <c r="C163" i="1"/>
  <c r="C162" i="1"/>
  <c r="C170" i="1"/>
  <c r="C138" i="1"/>
  <c r="C137" i="1"/>
  <c r="C136" i="1"/>
  <c r="C135" i="1"/>
  <c r="C134" i="1"/>
  <c r="C133" i="1"/>
  <c r="C132" i="1"/>
  <c r="C131" i="1"/>
  <c r="C139" i="1"/>
  <c r="C110" i="1"/>
  <c r="C107" i="1"/>
  <c r="C113" i="1"/>
  <c r="C115" i="1"/>
  <c r="C114" i="1"/>
  <c r="C112" i="1"/>
  <c r="C111" i="1"/>
  <c r="C109" i="1"/>
  <c r="C108" i="1"/>
  <c r="C84" i="1"/>
  <c r="C83" i="1"/>
  <c r="C82" i="1"/>
  <c r="C81" i="1"/>
  <c r="C79" i="1"/>
  <c r="C78" i="1"/>
  <c r="C77" i="1"/>
  <c r="C85" i="1"/>
  <c r="C8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<sst xmlns="http://schemas.openxmlformats.org/spreadsheetml/2006/main" count="81" uniqueCount="23">
  <si>
    <t>analisis de perfiles</t>
  </si>
  <si>
    <t>perfil A:ponderacion A</t>
  </si>
  <si>
    <t>Promedio:</t>
  </si>
  <si>
    <t>Mediana</t>
  </si>
  <si>
    <t>Cuartil 1</t>
  </si>
  <si>
    <t>Cuartil 2</t>
  </si>
  <si>
    <t>percentil 25</t>
  </si>
  <si>
    <t>percentil 50</t>
  </si>
  <si>
    <t>percentil 75</t>
  </si>
  <si>
    <t>valor maximo</t>
  </si>
  <si>
    <t>Cuartil 3</t>
  </si>
  <si>
    <t>Cuartil 4</t>
  </si>
  <si>
    <t>Desv. Estandar</t>
  </si>
  <si>
    <t>varianza</t>
  </si>
  <si>
    <t>Coeficiente de variacion:</t>
  </si>
  <si>
    <t>Analisis estadistico:</t>
  </si>
  <si>
    <t>Datos:</t>
  </si>
  <si>
    <t>perfil B:ponderacion Lineal</t>
  </si>
  <si>
    <t>datos</t>
  </si>
  <si>
    <t>Datos</t>
  </si>
  <si>
    <t>La peak por medicion perfil a</t>
  </si>
  <si>
    <t>L peak por medicion perfil B</t>
  </si>
  <si>
    <t>SPL por medicion perfil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</si>
</sst>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13</xdr:col>
      <xdr:colOff>558800</xdr:colOff>
      <xdr:row>31</xdr:row>
      <xdr:rowOff>12700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8800" y="1143000"/>
          <a:ext cx="5511800" cy="482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508000</xdr:colOff>
      <xdr:row>47</xdr:row>
      <xdr:rowOff>0</xdr:rowOff>
    </xdr:to>
    <xdr:pic>
      <xdr:nvPicPr>
        <xdr:cNvPr id="6" name="Imagen 5" descr="Captura de pantalla 2016-11-10 a las 2.13.35 p.m.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7300" y="1143000"/>
          <a:ext cx="3810000" cy="7861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23</xdr:col>
      <xdr:colOff>698500</xdr:colOff>
      <xdr:row>41</xdr:row>
      <xdr:rowOff>152400</xdr:rowOff>
    </xdr:to>
    <xdr:pic>
      <xdr:nvPicPr>
        <xdr:cNvPr id="7" name="Imagen 6" descr="Captura de pantalla 2016-11-10 a las 3.05.21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4800" y="1143000"/>
          <a:ext cx="4000500" cy="6870700"/>
        </a:xfrm>
        <a:prstGeom prst="rect">
          <a:avLst/>
        </a:prstGeom>
      </xdr:spPr>
    </xdr:pic>
    <xdr:clientData/>
  </xdr:twoCellAnchor>
  <xdr:twoCellAnchor editAs="oneCell">
    <xdr:from>
      <xdr:col>8</xdr:col>
      <xdr:colOff>368300</xdr:colOff>
      <xdr:row>67</xdr:row>
      <xdr:rowOff>88900</xdr:rowOff>
    </xdr:from>
    <xdr:to>
      <xdr:col>14</xdr:col>
      <xdr:colOff>375920</xdr:colOff>
      <xdr:row>90</xdr:row>
      <xdr:rowOff>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02600" y="12903200"/>
          <a:ext cx="4960620" cy="4343400"/>
        </a:xfrm>
        <a:prstGeom prst="rect">
          <a:avLst/>
        </a:prstGeom>
      </xdr:spPr>
    </xdr:pic>
    <xdr:clientData/>
  </xdr:twoCellAnchor>
  <xdr:twoCellAnchor editAs="oneCell">
    <xdr:from>
      <xdr:col>19</xdr:col>
      <xdr:colOff>723900</xdr:colOff>
      <xdr:row>67</xdr:row>
      <xdr:rowOff>12700</xdr:rowOff>
    </xdr:from>
    <xdr:to>
      <xdr:col>24</xdr:col>
      <xdr:colOff>444500</xdr:colOff>
      <xdr:row>93</xdr:row>
      <xdr:rowOff>139700</xdr:rowOff>
    </xdr:to>
    <xdr:pic>
      <xdr:nvPicPr>
        <xdr:cNvPr id="9" name="Imagen 8" descr="Captura de pantalla 2016-11-10 a las 3.12.53 p.m.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8700" y="12827000"/>
          <a:ext cx="3848100" cy="51308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67</xdr:row>
      <xdr:rowOff>50800</xdr:rowOff>
    </xdr:from>
    <xdr:to>
      <xdr:col>19</xdr:col>
      <xdr:colOff>660400</xdr:colOff>
      <xdr:row>90</xdr:row>
      <xdr:rowOff>63500</xdr:rowOff>
    </xdr:to>
    <xdr:pic>
      <xdr:nvPicPr>
        <xdr:cNvPr id="11" name="Imagen 10" descr="Captura de pantalla 2016-11-10 a las 3.12.18 p.m.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12865100"/>
          <a:ext cx="3962400" cy="4445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13</xdr:col>
      <xdr:colOff>686803</xdr:colOff>
      <xdr:row>112</xdr:row>
      <xdr:rowOff>38100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9800" y="18008600"/>
          <a:ext cx="3988803" cy="34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93</xdr:row>
      <xdr:rowOff>190499</xdr:rowOff>
    </xdr:from>
    <xdr:to>
      <xdr:col>18</xdr:col>
      <xdr:colOff>533400</xdr:colOff>
      <xdr:row>119</xdr:row>
      <xdr:rowOff>154848</xdr:rowOff>
    </xdr:to>
    <xdr:pic>
      <xdr:nvPicPr>
        <xdr:cNvPr id="13" name="Imagen 12" descr="Captura de pantalla 2016-11-10 a las 3.15.33 p.m.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18008599"/>
          <a:ext cx="3009900" cy="496814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95</xdr:row>
      <xdr:rowOff>0</xdr:rowOff>
    </xdr:from>
    <xdr:to>
      <xdr:col>25</xdr:col>
      <xdr:colOff>63500</xdr:colOff>
      <xdr:row>115</xdr:row>
      <xdr:rowOff>0</xdr:rowOff>
    </xdr:to>
    <xdr:pic>
      <xdr:nvPicPr>
        <xdr:cNvPr id="14" name="Imagen 13" descr="Captura de pantalla 2016-11-10 a las 3.15.42 p.m..p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0300" y="18199100"/>
          <a:ext cx="4191000" cy="3848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123</xdr:row>
      <xdr:rowOff>0</xdr:rowOff>
    </xdr:from>
    <xdr:to>
      <xdr:col>14</xdr:col>
      <xdr:colOff>558800</xdr:colOff>
      <xdr:row>148</xdr:row>
      <xdr:rowOff>12700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34300" y="23583900"/>
          <a:ext cx="5511800" cy="482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121</xdr:row>
      <xdr:rowOff>0</xdr:rowOff>
    </xdr:from>
    <xdr:to>
      <xdr:col>19</xdr:col>
      <xdr:colOff>146901</xdr:colOff>
      <xdr:row>151</xdr:row>
      <xdr:rowOff>0</xdr:rowOff>
    </xdr:to>
    <xdr:pic>
      <xdr:nvPicPr>
        <xdr:cNvPr id="16" name="Imagen 15" descr="Captura de pantalla 2016-11-10 a las 3.17.13 p.m..p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23202900"/>
          <a:ext cx="3448901" cy="576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121</xdr:row>
      <xdr:rowOff>0</xdr:rowOff>
    </xdr:from>
    <xdr:to>
      <xdr:col>24</xdr:col>
      <xdr:colOff>774700</xdr:colOff>
      <xdr:row>140</xdr:row>
      <xdr:rowOff>165100</xdr:rowOff>
    </xdr:to>
    <xdr:pic>
      <xdr:nvPicPr>
        <xdr:cNvPr id="17" name="Imagen 16" descr="Captura de pantalla 2016-11-10 a las 3.17.23 p.m.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0300" y="23202900"/>
          <a:ext cx="4076700" cy="383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1"/>
  <sheetViews>
    <sheetView tabSelected="1" topLeftCell="A88" workbookViewId="0">
      <selection activeCell="T119" sqref="T119"/>
    </sheetView>
  </sheetViews>
  <sheetFormatPr baseColWidth="10" defaultRowHeight="15" x14ac:dyDescent="0"/>
  <cols>
    <col min="2" max="2" width="23.83203125" customWidth="1"/>
    <col min="3" max="3" width="11.5" bestFit="1" customWidth="1"/>
    <col min="4" max="4" width="12" customWidth="1"/>
  </cols>
  <sheetData>
    <row r="2" spans="1:7">
      <c r="A2" s="12" t="s">
        <v>0</v>
      </c>
      <c r="B2" s="12"/>
      <c r="C2" s="12"/>
      <c r="D2" s="12"/>
      <c r="E2" s="12"/>
      <c r="F2" s="12"/>
      <c r="G2" s="12"/>
    </row>
    <row r="4" spans="1:7">
      <c r="B4" s="11" t="s">
        <v>1</v>
      </c>
    </row>
    <row r="5" spans="1:7">
      <c r="D5" t="s">
        <v>16</v>
      </c>
      <c r="F5" s="13" t="s">
        <v>15</v>
      </c>
      <c r="G5" s="13"/>
    </row>
    <row r="6" spans="1:7">
      <c r="D6">
        <v>80.400000000000006</v>
      </c>
    </row>
    <row r="7" spans="1:7">
      <c r="D7">
        <v>81.7</v>
      </c>
    </row>
    <row r="8" spans="1:7">
      <c r="D8">
        <v>82.8</v>
      </c>
    </row>
    <row r="9" spans="1:7">
      <c r="D9">
        <v>84.2</v>
      </c>
    </row>
    <row r="10" spans="1:7">
      <c r="D10">
        <v>84.7</v>
      </c>
    </row>
    <row r="11" spans="1:7">
      <c r="D11" s="1">
        <v>86.3</v>
      </c>
    </row>
    <row r="12" spans="1:7">
      <c r="D12" s="1">
        <v>88.3</v>
      </c>
    </row>
    <row r="13" spans="1:7">
      <c r="D13">
        <v>90.9</v>
      </c>
    </row>
    <row r="14" spans="1:7">
      <c r="D14">
        <v>94.5</v>
      </c>
    </row>
    <row r="15" spans="1:7">
      <c r="D15">
        <v>99.6</v>
      </c>
    </row>
    <row r="20" spans="2:4" ht="16" thickBot="1"/>
    <row r="21" spans="2:4" ht="16" thickTop="1">
      <c r="B21" s="2" t="s">
        <v>2</v>
      </c>
      <c r="C21" s="3">
        <f>AVERAGE(D6:D15)</f>
        <v>87.34</v>
      </c>
      <c r="D21" s="4"/>
    </row>
    <row r="22" spans="2:4">
      <c r="B22" s="5" t="s">
        <v>3</v>
      </c>
      <c r="C22" s="6">
        <f>MEDIAN(D6:D15)</f>
        <v>85.5</v>
      </c>
      <c r="D22" s="7"/>
    </row>
    <row r="23" spans="2:4">
      <c r="B23" s="5" t="s">
        <v>4</v>
      </c>
      <c r="C23" s="6">
        <f>QUARTILE(D6:D15,1)</f>
        <v>83.15</v>
      </c>
      <c r="D23" s="7" t="s">
        <v>6</v>
      </c>
    </row>
    <row r="24" spans="2:4">
      <c r="B24" s="5" t="s">
        <v>5</v>
      </c>
      <c r="C24" s="6">
        <f>QUARTILE(D6:D15,2)</f>
        <v>85.5</v>
      </c>
      <c r="D24" s="7" t="s">
        <v>7</v>
      </c>
    </row>
    <row r="25" spans="2:4">
      <c r="B25" s="5" t="s">
        <v>10</v>
      </c>
      <c r="C25" s="6">
        <f>QUARTILE(D6:D15,3)</f>
        <v>90.25</v>
      </c>
      <c r="D25" s="7" t="s">
        <v>8</v>
      </c>
    </row>
    <row r="26" spans="2:4">
      <c r="B26" s="5" t="s">
        <v>11</v>
      </c>
      <c r="C26" s="6">
        <f>QUARTILE(D6:D15,4)</f>
        <v>99.6</v>
      </c>
      <c r="D26" s="7" t="s">
        <v>9</v>
      </c>
    </row>
    <row r="27" spans="2:4">
      <c r="B27" s="5" t="s">
        <v>12</v>
      </c>
      <c r="C27" s="6">
        <f>STDEVA(D6:D15)</f>
        <v>6.0888240061425449</v>
      </c>
      <c r="D27" s="7"/>
    </row>
    <row r="28" spans="2:4">
      <c r="B28" s="5" t="s">
        <v>13</v>
      </c>
      <c r="C28" s="6">
        <f>VARA(D6:D15)</f>
        <v>37.07377777777775</v>
      </c>
      <c r="D28" s="7"/>
    </row>
    <row r="29" spans="2:4" ht="16" thickBot="1">
      <c r="B29" s="8" t="s">
        <v>14</v>
      </c>
      <c r="C29" s="9">
        <f>(C27/C21)</f>
        <v>6.9714037166733966E-2</v>
      </c>
      <c r="D29" s="10"/>
    </row>
    <row r="30" spans="2:4" ht="16" thickTop="1"/>
    <row r="64" spans="2:2">
      <c r="B64" s="11" t="s">
        <v>17</v>
      </c>
    </row>
    <row r="65" spans="2:8">
      <c r="D65" t="s">
        <v>19</v>
      </c>
      <c r="G65" s="13" t="s">
        <v>15</v>
      </c>
      <c r="H65" s="13"/>
    </row>
    <row r="66" spans="2:8">
      <c r="D66">
        <v>84.3</v>
      </c>
    </row>
    <row r="67" spans="2:8">
      <c r="D67">
        <v>86.2</v>
      </c>
    </row>
    <row r="68" spans="2:8">
      <c r="D68">
        <v>86.4</v>
      </c>
    </row>
    <row r="69" spans="2:8">
      <c r="D69">
        <v>88.4</v>
      </c>
    </row>
    <row r="70" spans="2:8">
      <c r="D70">
        <v>88.9</v>
      </c>
    </row>
    <row r="71" spans="2:8">
      <c r="D71" s="1">
        <v>89.3</v>
      </c>
    </row>
    <row r="72" spans="2:8">
      <c r="D72" s="1">
        <v>91.6</v>
      </c>
    </row>
    <row r="73" spans="2:8">
      <c r="D73">
        <v>94.3</v>
      </c>
    </row>
    <row r="74" spans="2:8">
      <c r="D74">
        <v>98.1</v>
      </c>
    </row>
    <row r="75" spans="2:8">
      <c r="D75">
        <v>103.1</v>
      </c>
    </row>
    <row r="76" spans="2:8" ht="16" thickBot="1"/>
    <row r="77" spans="2:8" ht="16" thickTop="1">
      <c r="B77" s="2" t="s">
        <v>2</v>
      </c>
      <c r="C77" s="3">
        <f>AVERAGE(D66:D75)</f>
        <v>91.059999999999988</v>
      </c>
      <c r="D77" s="4"/>
    </row>
    <row r="78" spans="2:8">
      <c r="B78" s="5" t="s">
        <v>3</v>
      </c>
      <c r="C78" s="6">
        <f>MEDIAN(D66:D75)</f>
        <v>89.1</v>
      </c>
      <c r="D78" s="7"/>
    </row>
    <row r="79" spans="2:8">
      <c r="B79" s="5" t="s">
        <v>4</v>
      </c>
      <c r="C79" s="6">
        <f>QUARTILE(D66:D75,1)</f>
        <v>86.9</v>
      </c>
      <c r="D79" s="7" t="s">
        <v>6</v>
      </c>
    </row>
    <row r="80" spans="2:8">
      <c r="B80" s="5" t="s">
        <v>5</v>
      </c>
      <c r="C80" s="6">
        <f>QUARTILE(D62:D71,2)</f>
        <v>87.4</v>
      </c>
      <c r="D80" s="7" t="s">
        <v>7</v>
      </c>
    </row>
    <row r="81" spans="2:8">
      <c r="B81" s="5" t="s">
        <v>10</v>
      </c>
      <c r="C81" s="6">
        <f>QUARTILE(D66:D75,3)</f>
        <v>93.625</v>
      </c>
      <c r="D81" s="7" t="s">
        <v>8</v>
      </c>
    </row>
    <row r="82" spans="2:8">
      <c r="B82" s="5" t="s">
        <v>11</v>
      </c>
      <c r="C82" s="6">
        <f>QUARTILE(D66:D75,4)</f>
        <v>103.1</v>
      </c>
      <c r="D82" s="7" t="s">
        <v>9</v>
      </c>
    </row>
    <row r="83" spans="2:8">
      <c r="B83" s="5" t="s">
        <v>12</v>
      </c>
      <c r="C83" s="6">
        <f>STDEVA(D66:D75)</f>
        <v>5.880136052847754</v>
      </c>
      <c r="D83" s="7"/>
    </row>
    <row r="84" spans="2:8">
      <c r="B84" s="5" t="s">
        <v>13</v>
      </c>
      <c r="C84" s="6">
        <f>VARA(D66:D75)</f>
        <v>34.575999999999965</v>
      </c>
      <c r="D84" s="7"/>
    </row>
    <row r="85" spans="2:8" ht="16" thickBot="1">
      <c r="B85" s="8" t="s">
        <v>14</v>
      </c>
      <c r="C85" s="9">
        <f>(C83/C77)</f>
        <v>6.4574303237950298E-2</v>
      </c>
      <c r="D85" s="10"/>
    </row>
    <row r="86" spans="2:8" ht="16" thickTop="1"/>
    <row r="94" spans="2:8">
      <c r="B94" s="11" t="s">
        <v>20</v>
      </c>
      <c r="G94" s="13" t="s">
        <v>15</v>
      </c>
      <c r="H94" s="13"/>
    </row>
    <row r="95" spans="2:8">
      <c r="D95" t="s">
        <v>18</v>
      </c>
    </row>
    <row r="96" spans="2:8">
      <c r="D96">
        <v>94.8</v>
      </c>
    </row>
    <row r="97" spans="2:4">
      <c r="D97">
        <v>96.7</v>
      </c>
    </row>
    <row r="98" spans="2:4">
      <c r="D98">
        <v>98.2</v>
      </c>
    </row>
    <row r="99" spans="2:4">
      <c r="D99">
        <v>102</v>
      </c>
    </row>
    <row r="100" spans="2:4">
      <c r="D100">
        <v>102.2</v>
      </c>
    </row>
    <row r="101" spans="2:4">
      <c r="D101">
        <v>104.1</v>
      </c>
    </row>
    <row r="102" spans="2:4">
      <c r="D102">
        <v>106.4</v>
      </c>
    </row>
    <row r="103" spans="2:4">
      <c r="D103">
        <v>107.6</v>
      </c>
    </row>
    <row r="104" spans="2:4">
      <c r="D104">
        <v>112.5</v>
      </c>
    </row>
    <row r="105" spans="2:4">
      <c r="D105">
        <v>113</v>
      </c>
    </row>
    <row r="106" spans="2:4" ht="16" thickBot="1"/>
    <row r="107" spans="2:4" ht="16" thickTop="1">
      <c r="B107" s="2" t="s">
        <v>2</v>
      </c>
      <c r="C107" s="3">
        <f>AVERAGE(D96:D105)</f>
        <v>103.75</v>
      </c>
      <c r="D107" s="4"/>
    </row>
    <row r="108" spans="2:4">
      <c r="B108" s="5" t="s">
        <v>3</v>
      </c>
      <c r="C108" s="6">
        <f>MEDIAN(D96:D105)</f>
        <v>103.15</v>
      </c>
      <c r="D108" s="7"/>
    </row>
    <row r="109" spans="2:4">
      <c r="B109" s="5" t="s">
        <v>4</v>
      </c>
      <c r="C109" s="6">
        <f>QUARTILE(D96:D105,1)</f>
        <v>99.15</v>
      </c>
      <c r="D109" s="7" t="s">
        <v>6</v>
      </c>
    </row>
    <row r="110" spans="2:4">
      <c r="B110" s="5" t="s">
        <v>5</v>
      </c>
      <c r="C110" s="6">
        <f>QUARTILE(D96:D105,2)</f>
        <v>103.15</v>
      </c>
      <c r="D110" s="7" t="s">
        <v>7</v>
      </c>
    </row>
    <row r="111" spans="2:4">
      <c r="B111" s="5" t="s">
        <v>10</v>
      </c>
      <c r="C111" s="6">
        <f>QUARTILE(D96:D105,3)</f>
        <v>107.3</v>
      </c>
      <c r="D111" s="7" t="s">
        <v>8</v>
      </c>
    </row>
    <row r="112" spans="2:4">
      <c r="B112" s="5" t="s">
        <v>11</v>
      </c>
      <c r="C112" s="6">
        <f>QUARTILE(D96:D105,4)</f>
        <v>113</v>
      </c>
      <c r="D112" s="7" t="s">
        <v>9</v>
      </c>
    </row>
    <row r="113" spans="2:8">
      <c r="B113" s="5" t="s">
        <v>12</v>
      </c>
      <c r="C113" s="6">
        <f>STDEVA(D96:D105)</f>
        <v>6.2375654082520224</v>
      </c>
      <c r="D113" s="7"/>
    </row>
    <row r="114" spans="2:8">
      <c r="B114" s="5" t="s">
        <v>13</v>
      </c>
      <c r="C114" s="6">
        <f>VARA(D96:D105)</f>
        <v>38.907222222222217</v>
      </c>
      <c r="D114" s="7"/>
    </row>
    <row r="115" spans="2:8" ht="16" thickBot="1">
      <c r="B115" s="8" t="s">
        <v>14</v>
      </c>
      <c r="C115" s="9">
        <f>(C113/C107)</f>
        <v>6.0121112368694191E-2</v>
      </c>
      <c r="D115" s="10"/>
    </row>
    <row r="116" spans="2:8" ht="16" thickTop="1"/>
    <row r="119" spans="2:8">
      <c r="B119" s="11" t="s">
        <v>21</v>
      </c>
    </row>
    <row r="120" spans="2:8">
      <c r="D120" t="s">
        <v>18</v>
      </c>
      <c r="G120" s="13" t="s">
        <v>15</v>
      </c>
      <c r="H120" s="13"/>
    </row>
    <row r="121" spans="2:8">
      <c r="D121" s="1">
        <v>115.8</v>
      </c>
    </row>
    <row r="122" spans="2:8">
      <c r="D122">
        <v>106.1</v>
      </c>
    </row>
    <row r="123" spans="2:8">
      <c r="D123">
        <v>107.8</v>
      </c>
    </row>
    <row r="124" spans="2:8">
      <c r="D124">
        <v>111.2</v>
      </c>
    </row>
    <row r="125" spans="2:8">
      <c r="D125">
        <v>111.3</v>
      </c>
    </row>
    <row r="126" spans="2:8">
      <c r="D126">
        <v>112</v>
      </c>
    </row>
    <row r="127" spans="2:8">
      <c r="D127" s="1">
        <v>112</v>
      </c>
    </row>
    <row r="128" spans="2:8">
      <c r="D128">
        <v>113.1</v>
      </c>
    </row>
    <row r="129" spans="2:4">
      <c r="D129">
        <v>117</v>
      </c>
    </row>
    <row r="130" spans="2:4" ht="16" thickBot="1">
      <c r="D130">
        <v>118.4</v>
      </c>
    </row>
    <row r="131" spans="2:4" ht="16" thickTop="1">
      <c r="B131" s="2" t="s">
        <v>2</v>
      </c>
      <c r="C131" s="3">
        <f>AVERAGE(D121:D130)</f>
        <v>112.47</v>
      </c>
      <c r="D131" s="4"/>
    </row>
    <row r="132" spans="2:4">
      <c r="B132" s="5" t="s">
        <v>3</v>
      </c>
      <c r="C132" s="6">
        <f>MEDIAN(D121:D130)</f>
        <v>112</v>
      </c>
      <c r="D132" s="7"/>
    </row>
    <row r="133" spans="2:4">
      <c r="B133" s="5" t="s">
        <v>4</v>
      </c>
      <c r="C133" s="6">
        <f>QUARTILE(D121:D130,1)</f>
        <v>111.22499999999999</v>
      </c>
      <c r="D133" s="7" t="s">
        <v>6</v>
      </c>
    </row>
    <row r="134" spans="2:4">
      <c r="B134" s="5" t="s">
        <v>5</v>
      </c>
      <c r="C134" s="6">
        <f>QUARTILE(D121:D130,2)</f>
        <v>112</v>
      </c>
      <c r="D134" s="7" t="s">
        <v>7</v>
      </c>
    </row>
    <row r="135" spans="2:4">
      <c r="B135" s="5" t="s">
        <v>10</v>
      </c>
      <c r="C135" s="6">
        <f>QUARTILE(D121:D130,3)</f>
        <v>115.125</v>
      </c>
      <c r="D135" s="7" t="s">
        <v>8</v>
      </c>
    </row>
    <row r="136" spans="2:4">
      <c r="B136" s="5" t="s">
        <v>11</v>
      </c>
      <c r="C136" s="6">
        <f>QUARTILE(D121:D130,4)</f>
        <v>118.4</v>
      </c>
      <c r="D136" s="7" t="s">
        <v>9</v>
      </c>
    </row>
    <row r="137" spans="2:4">
      <c r="B137" s="5" t="s">
        <v>12</v>
      </c>
      <c r="C137" s="6">
        <f>STDEVA(D121:D130)</f>
        <v>3.8439129369259506</v>
      </c>
      <c r="D137" s="7"/>
    </row>
    <row r="138" spans="2:4">
      <c r="B138" s="5" t="s">
        <v>13</v>
      </c>
      <c r="C138" s="6">
        <f>VARA(D121:D130)</f>
        <v>14.775666666666686</v>
      </c>
      <c r="D138" s="7"/>
    </row>
    <row r="139" spans="2:4" ht="16" thickBot="1">
      <c r="B139" s="8" t="s">
        <v>14</v>
      </c>
      <c r="C139" s="9">
        <f>(C137/C131)</f>
        <v>3.4177228922610034E-2</v>
      </c>
      <c r="D139" s="10"/>
    </row>
    <row r="140" spans="2:4" ht="16" thickTop="1"/>
    <row r="149" spans="2:8">
      <c r="B149" s="11" t="s">
        <v>22</v>
      </c>
    </row>
    <row r="150" spans="2:8">
      <c r="D150" t="s">
        <v>18</v>
      </c>
      <c r="G150" s="13" t="s">
        <v>15</v>
      </c>
      <c r="H150" s="13"/>
    </row>
    <row r="151" spans="2:8">
      <c r="D151">
        <v>86.4</v>
      </c>
    </row>
    <row r="152" spans="2:8">
      <c r="D152">
        <v>87.6</v>
      </c>
    </row>
    <row r="153" spans="2:8">
      <c r="D153">
        <v>89.4</v>
      </c>
    </row>
    <row r="154" spans="2:8">
      <c r="D154">
        <v>89.4</v>
      </c>
    </row>
    <row r="155" spans="2:8">
      <c r="D155">
        <v>90.2</v>
      </c>
    </row>
    <row r="156" spans="2:8">
      <c r="D156">
        <v>91.4</v>
      </c>
    </row>
    <row r="157" spans="2:8">
      <c r="D157">
        <v>94.5</v>
      </c>
    </row>
    <row r="158" spans="2:8">
      <c r="D158">
        <v>97.2</v>
      </c>
    </row>
    <row r="159" spans="2:8">
      <c r="D159">
        <v>98.4</v>
      </c>
    </row>
    <row r="160" spans="2:8">
      <c r="D160">
        <v>103.5</v>
      </c>
    </row>
    <row r="161" spans="2:4" ht="16" thickBot="1"/>
    <row r="162" spans="2:4" ht="16" thickTop="1">
      <c r="B162" s="2" t="s">
        <v>2</v>
      </c>
      <c r="C162" s="3">
        <f>AVERAGE(D151:D160)</f>
        <v>92.8</v>
      </c>
      <c r="D162" s="4"/>
    </row>
    <row r="163" spans="2:4">
      <c r="B163" s="5" t="s">
        <v>3</v>
      </c>
      <c r="C163" s="6">
        <f>MEDIAN(D151:D160)</f>
        <v>90.800000000000011</v>
      </c>
      <c r="D163" s="7"/>
    </row>
    <row r="164" spans="2:4">
      <c r="B164" s="5" t="s">
        <v>4</v>
      </c>
      <c r="C164" s="6">
        <f>QUARTILE(D151:D160,1)</f>
        <v>89.4</v>
      </c>
      <c r="D164" s="7" t="s">
        <v>6</v>
      </c>
    </row>
    <row r="165" spans="2:4">
      <c r="B165" s="5" t="s">
        <v>5</v>
      </c>
      <c r="C165" s="6">
        <f>QUARTILE(D151:D160,2)</f>
        <v>90.800000000000011</v>
      </c>
      <c r="D165" s="7" t="s">
        <v>7</v>
      </c>
    </row>
    <row r="166" spans="2:4">
      <c r="B166" s="5" t="s">
        <v>10</v>
      </c>
      <c r="C166" s="6">
        <f>QUARTILE(D151:D160,3)</f>
        <v>96.525000000000006</v>
      </c>
      <c r="D166" s="7" t="s">
        <v>8</v>
      </c>
    </row>
    <row r="167" spans="2:4">
      <c r="B167" s="5" t="s">
        <v>11</v>
      </c>
      <c r="C167" s="6">
        <f>QUARTILE(D151:D160,4)</f>
        <v>103.5</v>
      </c>
      <c r="D167" s="7" t="s">
        <v>9</v>
      </c>
    </row>
    <row r="168" spans="2:4">
      <c r="B168" s="5" t="s">
        <v>12</v>
      </c>
      <c r="C168" s="6">
        <f>STDEVA(D151:D160)</f>
        <v>5.4562909665001476</v>
      </c>
      <c r="D168" s="7"/>
    </row>
    <row r="169" spans="2:4">
      <c r="B169" s="5" t="s">
        <v>13</v>
      </c>
      <c r="C169" s="6">
        <f>VARA(D151:D160)</f>
        <v>29.771111111111111</v>
      </c>
      <c r="D169" s="7"/>
    </row>
    <row r="170" spans="2:4" ht="16" thickBot="1">
      <c r="B170" s="8" t="s">
        <v>14</v>
      </c>
      <c r="C170" s="9">
        <f>(C168/C162)</f>
        <v>5.8796238863148144E-2</v>
      </c>
      <c r="D170" s="10"/>
    </row>
    <row r="171" spans="2:4" ht="16" thickTop="1"/>
  </sheetData>
  <sortState ref="D151:D160">
    <sortCondition ref="D15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Nieto Diaz</dc:creator>
  <cp:lastModifiedBy>Julian Esteban Nieto Diaz</cp:lastModifiedBy>
  <dcterms:created xsi:type="dcterms:W3CDTF">2016-11-10T18:46:39Z</dcterms:created>
  <dcterms:modified xsi:type="dcterms:W3CDTF">2016-11-10T20:18:31Z</dcterms:modified>
</cp:coreProperties>
</file>