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30"/>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3C611C50-66BF-4717-BDFC-3E5AE057BD1E}" xr6:coauthVersionLast="47" xr6:coauthVersionMax="47" xr10:uidLastSave="{00000000-0000-0000-0000-000000000000}"/>
  <bookViews>
    <workbookView xWindow="-120" yWindow="-120" windowWidth="29040" windowHeight="15720" tabRatio="500" firstSheet="2" activeTab="2" xr2:uid="{00000000-000D-0000-FFFF-FFFF00000000}"/>
  </bookViews>
  <sheets>
    <sheet name="Sommaire" sheetId="9" r:id="rId1"/>
    <sheet name="Assurance Qualité" sheetId="6" r:id="rId2"/>
    <sheet name="Fonctionnalités" sheetId="8" r:id="rId3"/>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4" i="8" l="1"/>
  <c r="E13" i="8"/>
  <c r="D27" i="8"/>
  <c r="C18" i="6"/>
  <c r="E8" i="8"/>
  <c r="E9" i="8"/>
  <c r="E10" i="8"/>
  <c r="E11" i="8"/>
  <c r="E12" i="8"/>
  <c r="E14" i="8"/>
  <c r="J44" i="6"/>
  <c r="G44" i="6"/>
  <c r="D40"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4" i="8"/>
  <c r="E43" i="8"/>
  <c r="E42" i="8"/>
  <c r="E31" i="8"/>
  <c r="E30" i="8"/>
  <c r="E29" i="8"/>
  <c r="E18" i="8"/>
  <c r="E17" i="8"/>
  <c r="J11" i="6"/>
  <c r="I11" i="6"/>
  <c r="G11" i="6"/>
  <c r="F11" i="6"/>
  <c r="D11" i="6"/>
  <c r="C11"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J56" i="6"/>
  <c r="E39" i="8"/>
  <c r="E22" i="8"/>
  <c r="E23" i="8"/>
  <c r="E25" i="8"/>
  <c r="E26" i="8"/>
  <c r="D58" i="6" l="1"/>
  <c r="G58" i="6"/>
  <c r="C58" i="6"/>
  <c r="C59" i="6" s="1"/>
  <c r="C4" i="9" s="1"/>
  <c r="I58" i="6"/>
  <c r="J58" i="6"/>
  <c r="G7" i="9"/>
  <c r="I59" i="6" l="1"/>
  <c r="C6" i="9" s="1"/>
  <c r="D15" i="8" l="1"/>
  <c r="E21" i="8"/>
  <c r="E27" i="8" s="1"/>
  <c r="E34" i="8"/>
  <c r="E35" i="8"/>
  <c r="E36" i="8"/>
  <c r="E37" i="8"/>
  <c r="E38" i="8"/>
  <c r="E40" i="8" l="1"/>
  <c r="B6" i="9" s="1"/>
  <c r="E15" i="8"/>
  <c r="B4" i="9"/>
  <c r="D4" i="9" s="1"/>
  <c r="B5" i="9"/>
  <c r="D6" i="9" l="1"/>
  <c r="G6" i="9" s="1"/>
  <c r="F49" i="6"/>
  <c r="F58" i="6"/>
  <c r="F59" i="6"/>
  <c r="C5" i="9"/>
  <c r="D5" i="9"/>
  <c r="G5" i="9"/>
</calcChain>
</file>

<file path=xl/sharedStrings.xml><?xml version="1.0" encoding="utf-8"?>
<sst xmlns="http://schemas.openxmlformats.org/spreadsheetml/2006/main" count="331" uniqueCount="187">
  <si>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</si>
  <si>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</si>
  <si>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</si>
  <si>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</si>
  <si>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</si>
  <si>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</si>
  <si>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</si>
  <si>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</si>
  <si>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</si>
  <si>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</si>
  <si>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</si>
  <si>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</si>
  <si>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</si>
  <si>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</si>
  <si>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</si>
  <si>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</si>
  <si>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</si>
  <si>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</si>
  <si>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1.1 Utilisation des Cadriciels</t>
  </si>
  <si>
    <t>Le projet respecte les meilleures pratiques des cadriciels utilisés. (Exemple: séparation des responsabilités dans les Components et Services d'Angular, respect de la sémantique HTTP avec Express, etc.)</t>
  </si>
  <si>
    <t>Faire apparaitre un component devrait etre fais avec des *ngIf ; pas des display = None EX : myFormElement.style.display = 'none';, utilisation de appendChild et CreateElement brisent le cadriciel Angular</t>
  </si>
  <si>
    <t>Voir commentaire du sprint #1.  Vous n'avez pas résolu les points apporté lors du sprint 1. (Aller faire les TODO)</t>
  </si>
  <si>
    <t>La sémantique de votre serveur est correcte, mais la manière comment votre client communique avec votre serveur est incorrecte, voir commentaire sur la performance.</t>
  </si>
  <si>
    <t>1.2 Arborescence</t>
  </si>
  <si>
    <t>Le projet respecte une arborescence de fichier claire,uniforme et structurée.
Les noms de fichiers et dossiers respectent le format kebab-case.</t>
  </si>
  <si>
    <t>Mettre vos services dans des folders + fichiers inutile (response.ts) + logged-in.auth dans un fichier component</t>
  </si>
  <si>
    <t>Websocket Service n'est pas dans le répertoire Services.
Histogram n'est pas dans le répertoire Components
AppComponent ne devrait pas être une page</t>
  </si>
  <si>
    <t>Vous changez de langue pour le format de vos dossier - exemple : joindre-partie ; vue-admin etc...</t>
  </si>
  <si>
    <t>Sous-total</t>
  </si>
  <si>
    <t>2. Classe</t>
  </si>
  <si>
    <t>2.1 Responsabilité</t>
  </si>
  <si>
    <t>La classe n'a qu'une responsabilitée.</t>
  </si>
  <si>
    <t>validateQuestionController doit recevoir et valider, et n'est pas un service ni un controller ?</t>
  </si>
  <si>
    <t>Vore game-page component contient BEAUCOUP trop de logique</t>
  </si>
  <si>
    <t>Voir commentaire sprint #2</t>
  </si>
  <si>
    <t>2.2 Attributs</t>
  </si>
  <si>
    <t>La classe comporte uniquement des attributs utilisés.
La classe comporte uniquement des attributs qui sont des états de la classe.
La classe ne comporte pas d'attribut utilisé seulement dans les tests.</t>
  </si>
  <si>
    <t>OK</t>
  </si>
  <si>
    <t>2.3 Accessibilité</t>
  </si>
  <si>
    <t>La classe minimise l'accessibilité des membres. (Bonne utilisation de public/private/protected pour les attributs et les fonctions)
Les méthodes get/set font une validation quelconque sur les attributs privés.</t>
  </si>
  <si>
    <t>PlayerViewComponent.currentFeedback et allowRedirectWithConfirmation devraient être privés. Manque d'accesseurs pour les propriétés de quiz dans playerViewComponent (html et ts). Trop de logique dans votre html</t>
  </si>
  <si>
    <t>Encore beaucoup trop de logique dans votre HTML, meilleur utilisation de get , set par exemple</t>
  </si>
  <si>
    <t xml:space="preserve">Mettre private les routes globales de votre applications dans un service HTTP générique n'est pas convenable. </t>
  </si>
  <si>
    <t>2.4 Couplage</t>
  </si>
  <si>
    <t>La classe minimise le couplage aux autres classes.
La classe minimise les longues chaînes d'appels (ex : foo.bar.baz.foo)</t>
  </si>
  <si>
    <t>this.questionEditorService.registerLoadQuestionCallback(this.loadQuestionCallback);</t>
  </si>
  <si>
    <t>2.5 Valeur par défaut</t>
  </si>
  <si>
    <t>La classe initialise tous ses attributs de la même façon. Soit à la définition, soit dans le constructeur.</t>
  </si>
  <si>
    <t>3. Fonctions et méthodes</t>
  </si>
  <si>
    <t>3.1 Utilité</t>
  </si>
  <si>
    <t>La fonction est utilie et non-triviale.
La fonction ne peut pas être fragmenté en plusieurs fonctions.
La fonction n'a pas une longueur trop grande.</t>
  </si>
  <si>
    <t>QuestionFormComponent.saveForm et proceedWithSave peuvent être divisés, QuizCardComponent.click aussi. importQuizz aussi</t>
  </si>
  <si>
    <t>Voir commentaire du sprint #1.</t>
  </si>
  <si>
    <t>Beaucoup de fonctions qui sont trop longues ; Exemple : subscribeToEvents dans game-page-component</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</si>
  <si>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</si>
  <si>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</si>
  <si>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</si>
  <si>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</si>
  <si>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</si>
  <si>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Plusieurs erreur de console lors de la demo</t>
  </si>
  <si>
    <t>4.2 Code asynchrone</t>
  </si>
  <si>
    <t>Le code asynchrone (Promise, Observable, Event) est géré adéquatement.</t>
  </si>
  <si>
    <t>Subscribe sans unsubscribe généralisé</t>
  </si>
  <si>
    <t>Même commentaire que lors du sprint #1</t>
  </si>
  <si>
    <t>Votre gestion des observables laisse à désirer, vous n'utilisez pas correctement le cadriciel avec les observables</t>
  </si>
  <si>
    <t>4.3 Message d'erreur</t>
  </si>
  <si>
    <t>Le message d'erreur est précis et compréhensible par l'utilisateur moyen.</t>
  </si>
  <si>
    <t>5. Variables et constantes</t>
  </si>
  <si>
    <t>5.1 Groupement</t>
  </si>
  <si>
    <t>Les constantes sont regroupées ensemble en groupes logiques.</t>
  </si>
  <si>
    <t>5.2 Environnement</t>
  </si>
  <si>
    <t>Des variables d'environnements sont utilisées lorsque possible.</t>
  </si>
  <si>
    <t>Non, utilisation de localhost</t>
  </si>
  <si>
    <t>5.3 Contexte d'utilisation</t>
  </si>
  <si>
    <t>La constante est utilisé dans un contexte lié à la logique d'affaire. (Exemple d'erreur: const DEUX = 2,  bonne utilisation: WAIT_TIME = 5000 )</t>
  </si>
  <si>
    <t>6. Expressions booléennes</t>
  </si>
  <si>
    <t>6.1 Expression</t>
  </si>
  <si>
    <t>L'expression booléenne n'est pas comparée à true ou false. (Exemple d'erreur: x === true)</t>
  </si>
  <si>
    <t>6.2 Logique négative</t>
  </si>
  <si>
    <t>L'expression booléenne évite la logique négative. (Exemple d'erreur:  if( !notFound(…) )</t>
  </si>
  <si>
    <t>238:9  error  Unexpected negated condition  no-negated-condition question-form.component.ts</t>
  </si>
  <si>
    <t>6.3 Ternaire</t>
  </si>
  <si>
    <t>L'expression booléenne utilise un ternaire dans le bon scénario.</t>
  </si>
  <si>
    <t>6.4 Prédicats</t>
  </si>
  <si>
    <t>L'expression booléenne est simple.
L'expression booléenne utilise un ou des prédicats pour simplifier une condition complexe.</t>
  </si>
  <si>
    <t>7. Qualité générale</t>
  </si>
  <si>
    <t>7.1 Langue</t>
  </si>
  <si>
    <t>La langue utilisée pour les variables, classes et fonctions est uniforme pour tout le code source.
La langue utilisée pour les commentaires doit être uniforme, mais peut être différente que la langue du code source.</t>
  </si>
  <si>
    <t>Noms de fichier en anglais + francais</t>
  </si>
  <si>
    <t>Voir ligne 10</t>
  </si>
  <si>
    <t>7.2 Commentaire</t>
  </si>
  <si>
    <t>Le commentaire est pertinent. (Pas de code mort commenté)</t>
  </si>
  <si>
    <t>TODO : et autres commentaires</t>
  </si>
  <si>
    <t>TODO et autres commentaires
Code de mort (dateservice du code de depart)</t>
  </si>
  <si>
    <t>Voir game-page-component.ts</t>
  </si>
  <si>
    <t>7.3 Enum</t>
  </si>
  <si>
    <t>Le code utilise des enum lorsque c'est pertinent.</t>
  </si>
  <si>
    <t xml:space="preserve">Vos direction pour le clavier serait des bons enums </t>
  </si>
  <si>
    <t>Vous auriez pu utiliser des enums pour votre switch case des positions</t>
  </si>
  <si>
    <t>OK - utilise des enums</t>
  </si>
  <si>
    <t>7.4 Classe et interface</t>
  </si>
  <si>
    <t>Le code n'utilise pas d'objets anonymes JS et priorise les classes et les interfaces.</t>
  </si>
  <si>
    <t>7.5 Duplication</t>
  </si>
  <si>
    <t>Il n'y a pas de duplication de code.</t>
  </si>
  <si>
    <t>Beaucoup de duplication de injector.get(WebsocketService) dans GamePageComponent : prenez une référence dans le constructeur et utilisez la même partout. Même problème à plusieusr autres endroits
Duplication de room.quiz.questions[room.currentQuestionIndex] dans SocketManager</t>
  </si>
  <si>
    <t>7.6 ESLint</t>
  </si>
  <si>
    <t>Il n'y a pas de "eslint:disable" non justifiés dans le code.
L'utilisation limitée de eslint:disable est tolérée dans les fichiers de test (.spec.ts). (Exemple : nombres magiques)</t>
  </si>
  <si>
    <t>Présence de multiple eslint:disable sans justifications</t>
  </si>
  <si>
    <t>Présence de multiple eslint-dsable sans justification</t>
  </si>
  <si>
    <t>Mauvaise justification de eslint-disable (quizes.ts)</t>
  </si>
  <si>
    <t>7.7 Complexité</t>
  </si>
  <si>
    <t>Le code minimise la complexité cyclomatique. (Exemple : plusieurs if/else ou boucles for imbriqués, opérations complexes, etc.)</t>
  </si>
  <si>
    <t>getErrorDescription(path: (string | number)[]): string dans quiz-creation-component, QuizCardComponent.click(), QuizCreationPageComponent.importQuiz</t>
  </si>
  <si>
    <t>Voir commentaires sprint #1</t>
  </si>
  <si>
    <t>Beaucoup beaucoup trop de if else, vous êtes plus dans de la programmation procédurale qu'autre chose ; ce qui n'est pas une bonne chose.  S'applique surtout au game-page-component</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</si>
  <si>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</si>
  <si>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</si>
  <si>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data dans client confirm-dialog.component.ts et popup.component.ts. Le nom est generique
dataService - Quelle genre de données?</t>
  </si>
  <si>
    <t>Vous devez représenter les enums en UPPERCASE - Exemple : GameMode</t>
  </si>
  <si>
    <t>7.8 Performance</t>
  </si>
  <si>
    <t>Le logiciel a une performance acceptable.</t>
  </si>
  <si>
    <t>Freeze vue admin : après avoir créé un quiz et quitté, on retourne en admin et crash</t>
  </si>
  <si>
    <t>Non, vous loadez les questions une à une, performance très peu optimale pour la quantitée de données à aller chercher</t>
  </si>
  <si>
    <t>8. Gestion de versions</t>
  </si>
  <si>
    <t>8.1 TAG</t>
  </si>
  <si>
    <t>La branche de développement possède le bon tag. (sprint1, sprint2, sprint3)</t>
  </si>
  <si>
    <t>8.2 Commit</t>
  </si>
  <si>
    <t>Le commit a un message pertinent et descriptif.</t>
  </si>
  <si>
    <t>"Almost there" "Broken"</t>
  </si>
  <si>
    <t>8.3 Branches mortes</t>
  </si>
  <si>
    <t xml:space="preserve">Le projet ne contient pas de branches mortes (stale branch). Une branche est considérée comme morte si elle n'a pas de commit pendant plus de 3 semaines. </t>
  </si>
  <si>
    <t>Trying sockets, remise</t>
  </si>
  <si>
    <t>8.4 Gitlab</t>
  </si>
  <si>
    <t>Des Merge Requests sont utilisées pour fusionner vers la branche de production.
Les Merge Requests sont approuvées par au moins un membre de l'équipe avant la fusion.
Les Issues sont mis à jour tout au long du projet.</t>
  </si>
  <si>
    <t>Merged même quand le pipeline ne passe pas - Issues pas updater</t>
  </si>
  <si>
    <t>Merged même quand le pipeline ne passe pas - Issues pas mises à jour, même ceux de Sprint 1</t>
  </si>
  <si>
    <t>8.5 Fichiers</t>
  </si>
  <si>
    <t>Le projet contient uniquement les fichiers nécessaires. (Exemple: pas de dossier node_modules ou coverage).</t>
  </si>
  <si>
    <t>package.json à la racine
XML de drawIO dans server/app/services</t>
  </si>
  <si>
    <t>Total QA sprint</t>
  </si>
  <si>
    <t>Note QA sprint</t>
  </si>
  <si>
    <t>Grille de correction LOG2990 - Hiver 2024</t>
  </si>
  <si>
    <t>Fonctionnalités</t>
  </si>
  <si>
    <t>Fonctionnalité</t>
  </si>
  <si>
    <t>Testé</t>
  </si>
  <si>
    <t>Note finale</t>
  </si>
  <si>
    <t>Vue initiale</t>
  </si>
  <si>
    <t>Antoine</t>
  </si>
  <si>
    <t>Vue d'administration</t>
  </si>
  <si>
    <t>Vue de création d'une partie</t>
  </si>
  <si>
    <t>Mauvaise importation des JSON</t>
  </si>
  <si>
    <t>Vue de jeu du joueur</t>
  </si>
  <si>
    <t>Création d'un jeu-questionnaire (QCM)</t>
  </si>
  <si>
    <t>Banque de questions</t>
  </si>
  <si>
    <t>Tester le jeu</t>
  </si>
  <si>
    <t>Pas de redirection vers la page statique pour rejoindre</t>
  </si>
  <si>
    <t>Note finale pour le sprint</t>
  </si>
  <si>
    <t>Pénalités</t>
  </si>
  <si>
    <t>Crash</t>
  </si>
  <si>
    <t>Erreur de build</t>
  </si>
  <si>
    <t>Vue d'attente des joueurs</t>
  </si>
  <si>
    <t>Code à 4 lettres et non pas 4 chiffres</t>
  </si>
  <si>
    <t>Joindre une partie</t>
  </si>
  <si>
    <t>Code à 4 lettres et non pas 4 chiffres + Pouvoir choisir le nom organisateur</t>
  </si>
  <si>
    <t>Vue de jeu de l'organisateur</t>
  </si>
  <si>
    <t>Partie de jeu-questionnaire (QCM)</t>
  </si>
  <si>
    <t>Bug lors de l'évaluation + Mauvaise gestion des parties en simultanée + mauvaise gestion des evenements de rafraichissement de page en tant qu'organisateur et joueur</t>
  </si>
  <si>
    <t>Vue des résultats</t>
  </si>
  <si>
    <t>Pas de bonus</t>
  </si>
  <si>
    <t>Clavardage</t>
  </si>
  <si>
    <t>Aucun test pour socket-manager.service.ts et game-id.controller.ts côté serveur
36/210 tests échouent côté client. Très peu de tests pour game-page.component. Aucun test pour websocket.service</t>
  </si>
  <si>
    <t>Erreur de build  / déploiement erroné</t>
  </si>
  <si>
    <t>Anciennes fonctionnalités brisées</t>
  </si>
  <si>
    <t>Création d'un jeu-questionnaire (QRL)</t>
  </si>
  <si>
    <t>Mauvaise validation du nombre de caractères</t>
  </si>
  <si>
    <t>Partie de jeu-questionnaire (QRL)</t>
  </si>
  <si>
    <t>L'histogramme doit afficher une barre avec le nombre de joueurs ayant modifié (écrire, effacer) le champ de saisie texte au cours des 5 dernières secondes. : Non pas pour QRL (undefined)</t>
  </si>
  <si>
    <t>Compte à rebours intéractif</t>
  </si>
  <si>
    <t>Peux partir le mode panique dès le début de la question</t>
  </si>
  <si>
    <t>Liste des joueurs intéractive</t>
  </si>
  <si>
    <t>Le système doit permettre à l'organisateur d'ordonner la liste en fonction du nom, du pointage ou de l'état des joueurs.</t>
  </si>
  <si>
    <t>Mode aléatoire</t>
  </si>
  <si>
    <t>Les 2 appels différents au serveur aux lignes 25 et 26 de GameSelectPageComponent causent un "race condition" et si le mode aléatoire est retourné en premier, il se fait écraser par l'autre réquête et n'est jamais affiché.
Impossible de tester de manière systématique votre mode aléatoire sur votre version déployée. Le problème se produit la majorité du temps. Un déploiement local a été nécessaire
Possible de confirmer une réponse avant la fin du délai de 3 secondes</t>
  </si>
  <si>
    <t>Historique</t>
  </si>
  <si>
    <t>Impossible de faire 2 parties d'affilé sans rafraîchir le site. Application non fonctionnelle après 1 partie</t>
  </si>
  <si>
    <t>Erreur de build / déploiement erroné</t>
  </si>
  <si>
    <t>Importation de Json valides ne réussit plus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</si>
</sst>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sz val="11"/>
      <color rgb="FF242424"/>
      <name val="Aptos Narrow"/>
      <charset val="1"/>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auto="1"/>
      </right>
      <top/>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1">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0" fillId="11" borderId="29" xfId="0" applyFill="1" applyBorder="1" applyAlignment="1">
      <alignment horizontal="left" vertical="center"/>
    </xf>
    <xf numFmtId="0" fontId="14" fillId="20" borderId="33" xfId="0" applyFont="1" applyFill="1" applyBorder="1" applyAlignment="1">
      <alignment horizontal="left" vertical="center" wrapText="1"/>
    </xf>
    <xf numFmtId="0" fontId="14" fillId="14" borderId="33" xfId="0" applyFont="1" applyFill="1" applyBorder="1" applyAlignment="1">
      <alignment horizontal="left" vertical="center" wrapText="1"/>
    </xf>
    <xf numFmtId="0" fontId="15" fillId="20" borderId="54" xfId="0" applyFont="1" applyFill="1" applyBorder="1" applyAlignment="1">
      <alignment horizontal="left" vertical="center"/>
    </xf>
    <xf numFmtId="0" fontId="15" fillId="20" borderId="13" xfId="0" applyFont="1" applyFill="1" applyBorder="1" applyAlignment="1">
      <alignment horizontal="left" vertical="center" wrapText="1"/>
    </xf>
    <xf numFmtId="0" fontId="14" fillId="12" borderId="36" xfId="0" applyFont="1" applyFill="1" applyBorder="1" applyAlignment="1">
      <alignment horizontal="left" vertical="center"/>
    </xf>
    <xf numFmtId="0" fontId="16" fillId="12" borderId="50" xfId="0" applyFont="1" applyFill="1" applyBorder="1" applyAlignment="1">
      <alignment horizontal="left" vertical="center" wrapText="1"/>
    </xf>
    <xf numFmtId="0" fontId="18" fillId="0" borderId="0" xfId="0" applyFont="1" applyAlignment="1">
      <alignment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55"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D8" sqref="D8"/>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(Fonctionnalités!E15)</f>
        <v>0.94125000000000003</v>
      </c>
      <c r="C4" s="108">
        <f>'Assurance Qualité'!C59</f>
        <v>0.53249999999999997</v>
      </c>
      <c r="D4" s="108">
        <f>B4*0.6+C4*0.4 - 0.1*E4</f>
        <v>0.77774999999999994</v>
      </c>
      <c r="E4" s="109"/>
      <c r="F4" s="110">
        <v>20</v>
      </c>
      <c r="G4" s="111">
        <v>25</v>
      </c>
    </row>
    <row r="5" spans="1:7">
      <c r="A5" s="112" t="s">
        <v>7</v>
      </c>
      <c r="B5" s="113">
        <f>(Fonctionnalités!E27)</f>
        <v>0.39812500000000001</v>
      </c>
      <c r="C5" s="113">
        <f>'Assurance Qualité'!F59</f>
        <v>0.58250000000000002</v>
      </c>
      <c r="D5" s="113">
        <f t="shared" ref="D5:D6" si="0">B5*0.6+C5*0.4 - 0.1*E5</f>
        <v>0.47187500000000004</v>
      </c>
      <c r="E5" s="114"/>
      <c r="F5" s="115">
        <v>25</v>
      </c>
      <c r="G5" s="116">
        <f t="shared" ref="G5:G7" si="1">D5*F5</f>
        <v>11.796875000000002</v>
      </c>
    </row>
    <row r="6" spans="1:7">
      <c r="A6" s="117" t="s">
        <v>8</v>
      </c>
      <c r="B6" s="118">
        <f>(Fonctionnalités!E40)</f>
        <v>0.69</v>
      </c>
      <c r="C6" s="118">
        <f>'Assurance Qualité'!I59</f>
        <v>0.73250000000000004</v>
      </c>
      <c r="D6" s="118">
        <f t="shared" si="0"/>
        <v>0.70700000000000007</v>
      </c>
      <c r="E6" s="119"/>
      <c r="F6" s="120">
        <v>25</v>
      </c>
      <c r="G6" s="121">
        <f t="shared" si="1"/>
        <v>17.675000000000001</v>
      </c>
    </row>
    <row r="7" spans="1:7">
      <c r="A7" s="122" t="s">
        <v>9</v>
      </c>
      <c r="B7" s="122"/>
      <c r="C7" s="122"/>
      <c r="D7" s="123">
        <v>0.7</v>
      </c>
      <c r="E7" s="124"/>
      <c r="F7" s="122">
        <v>5</v>
      </c>
      <c r="G7" s="125">
        <f t="shared" si="1"/>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D39" zoomScaleNormal="100" workbookViewId="0">
      <selection activeCell="I42" sqref="I42"/>
    </sheetView>
  </sheetViews>
  <sheetFormatPr defaultColWidth="9.140625" defaultRowHeight="15"/>
  <cols>
    <col min="1" max="1" width="22.7109375" style="1" customWidth="1"/>
    <col min="2" max="2" width="77.5703125" style="10" customWidth="1"/>
    <col min="3" max="4" width="10.7109375" style="1" customWidth="1"/>
    <col min="5" max="5" width="34.140625" style="10" customWidth="1"/>
    <col min="6" max="7" width="10.7109375" customWidth="1"/>
    <col min="8" max="8" width="20.710937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51" t="s">
        <v>10</v>
      </c>
      <c r="B2" s="251"/>
      <c r="C2" s="251"/>
      <c r="D2" s="251"/>
      <c r="E2" s="251"/>
      <c r="F2" s="251"/>
      <c r="G2" s="251"/>
      <c r="H2" s="251"/>
      <c r="I2" s="251"/>
      <c r="J2" s="251"/>
      <c r="K2" s="251"/>
      <c r="L2" s="7"/>
      <c r="M2" s="7"/>
    </row>
    <row r="4" spans="1:17" ht="18.399999999999999" customHeight="1">
      <c r="A4" s="252" t="s">
        <v>11</v>
      </c>
      <c r="B4" s="252"/>
      <c r="C4" s="252"/>
      <c r="D4" s="252"/>
      <c r="E4" s="252"/>
      <c r="F4" s="252"/>
      <c r="G4" s="252"/>
      <c r="H4" s="252"/>
      <c r="I4" s="252"/>
      <c r="J4" s="252"/>
      <c r="K4" s="252"/>
      <c r="L4" s="4"/>
      <c r="M4" s="4"/>
    </row>
    <row r="5" spans="1:17" ht="18.75">
      <c r="A5" s="11"/>
      <c r="B5" s="41"/>
      <c r="C5" s="2"/>
      <c r="D5" s="2"/>
      <c r="E5" s="41"/>
      <c r="F5" s="2"/>
      <c r="G5" s="2"/>
      <c r="H5" s="41"/>
      <c r="I5" s="2"/>
      <c r="J5" s="2"/>
      <c r="K5" s="41"/>
      <c r="L5" s="2"/>
      <c r="M5" s="2"/>
    </row>
    <row r="6" spans="1:17" ht="18.399999999999999" customHeight="1">
      <c r="A6" s="244" t="s">
        <v>12</v>
      </c>
      <c r="B6" s="256" t="s">
        <v>13</v>
      </c>
      <c r="C6" s="246" t="s">
        <v>6</v>
      </c>
      <c r="D6" s="247"/>
      <c r="E6" s="247"/>
      <c r="F6" s="248" t="s">
        <v>7</v>
      </c>
      <c r="G6" s="249"/>
      <c r="H6" s="250"/>
      <c r="I6" s="253" t="s">
        <v>8</v>
      </c>
      <c r="J6" s="254"/>
      <c r="K6" s="255"/>
      <c r="L6" s="3"/>
      <c r="M6" s="3"/>
      <c r="N6" s="242"/>
      <c r="O6" s="243"/>
      <c r="P6" s="243"/>
    </row>
    <row r="7" spans="1:17" ht="18.75">
      <c r="A7" s="245"/>
      <c r="B7" s="257"/>
      <c r="C7" s="14" t="s">
        <v>14</v>
      </c>
      <c r="D7" s="15" t="s">
        <v>4</v>
      </c>
      <c r="E7" s="21" t="s">
        <v>15</v>
      </c>
      <c r="F7" s="16" t="s">
        <v>14</v>
      </c>
      <c r="G7" s="17" t="s">
        <v>4</v>
      </c>
      <c r="H7" s="20" t="s">
        <v>15</v>
      </c>
      <c r="I7" s="18" t="s">
        <v>14</v>
      </c>
      <c r="J7" s="19" t="s">
        <v>4</v>
      </c>
      <c r="K7" s="22" t="s">
        <v>15</v>
      </c>
      <c r="L7" s="3"/>
      <c r="M7" s="3"/>
      <c r="N7" s="40"/>
      <c r="O7" s="40"/>
      <c r="P7" s="40"/>
      <c r="Q7" s="40"/>
    </row>
    <row r="8" spans="1:17" ht="18.75">
      <c r="A8" s="226" t="s">
        <v>16</v>
      </c>
      <c r="B8" s="226"/>
      <c r="C8" s="219" t="s">
        <v>17</v>
      </c>
      <c r="D8" s="220"/>
      <c r="E8" s="46"/>
      <c r="F8" s="219" t="s">
        <v>17</v>
      </c>
      <c r="G8" s="220"/>
      <c r="H8" s="46"/>
      <c r="I8" s="219" t="s">
        <v>17</v>
      </c>
      <c r="J8" s="220"/>
      <c r="K8" s="46"/>
      <c r="L8" s="3"/>
      <c r="M8" s="3"/>
      <c r="N8" s="40"/>
      <c r="O8" s="40"/>
      <c r="P8" s="40"/>
      <c r="Q8" s="40"/>
    </row>
    <row r="9" spans="1:17" ht="106.5">
      <c r="A9" s="29" t="s">
        <v>18</v>
      </c>
      <c r="B9" s="29" t="s">
        <v>19</v>
      </c>
      <c r="C9" s="100">
        <v>0</v>
      </c>
      <c r="D9" s="98">
        <v>6</v>
      </c>
      <c r="E9" s="101" t="s">
        <v>20</v>
      </c>
      <c r="F9" s="102">
        <v>0</v>
      </c>
      <c r="G9" s="99">
        <v>6</v>
      </c>
      <c r="H9" s="103" t="s">
        <v>21</v>
      </c>
      <c r="I9" s="104">
        <v>0.5</v>
      </c>
      <c r="J9" s="105">
        <v>6</v>
      </c>
      <c r="K9" s="106" t="s">
        <v>22</v>
      </c>
      <c r="L9" s="3"/>
      <c r="M9" s="3"/>
      <c r="N9" s="40"/>
      <c r="O9" s="40"/>
      <c r="P9" s="40"/>
      <c r="Q9" s="40"/>
    </row>
    <row r="10" spans="1:17" ht="110.25" customHeight="1">
      <c r="A10" s="23" t="s">
        <v>23</v>
      </c>
      <c r="B10" s="23" t="s">
        <v>24</v>
      </c>
      <c r="C10" s="100">
        <v>0.5</v>
      </c>
      <c r="D10" s="98">
        <v>2</v>
      </c>
      <c r="E10" s="101" t="s">
        <v>25</v>
      </c>
      <c r="F10" s="102">
        <v>0.75</v>
      </c>
      <c r="G10" s="99">
        <v>2</v>
      </c>
      <c r="H10" s="103" t="s">
        <v>26</v>
      </c>
      <c r="I10" s="104">
        <v>0.5</v>
      </c>
      <c r="J10" s="105">
        <v>2</v>
      </c>
      <c r="K10" s="106" t="s">
        <v>27</v>
      </c>
      <c r="L10" s="3"/>
      <c r="M10" s="3"/>
      <c r="N10" s="40"/>
      <c r="O10" s="40"/>
      <c r="P10" s="40"/>
      <c r="Q10" s="40"/>
    </row>
    <row r="11" spans="1:17" s="30" customFormat="1" ht="15.75">
      <c r="A11" s="221" t="s">
        <v>28</v>
      </c>
      <c r="B11" s="222"/>
      <c r="C11" s="47">
        <f>SUMPRODUCT(C6:C10,D6:D10)</f>
        <v>1</v>
      </c>
      <c r="D11" s="48">
        <f>SUM(D6:D10)</f>
        <v>8</v>
      </c>
      <c r="E11" s="49"/>
      <c r="F11" s="50">
        <f>SUMPRODUCT(F6:F10,G6:G10)</f>
        <v>1.5</v>
      </c>
      <c r="G11" s="51">
        <f>SUM(G6:G10)</f>
        <v>8</v>
      </c>
      <c r="H11" s="52"/>
      <c r="I11" s="53">
        <f>SUMPRODUCT(I6:I10,J6:J10)</f>
        <v>4</v>
      </c>
      <c r="J11" s="54">
        <f>SUM(J6:J10)</f>
        <v>8</v>
      </c>
      <c r="K11" s="55"/>
      <c r="L11" s="56"/>
      <c r="M11" s="56"/>
      <c r="N11" s="44"/>
      <c r="O11" s="44"/>
      <c r="P11" s="44"/>
      <c r="Q11" s="44"/>
    </row>
    <row r="12" spans="1:17" s="12" customFormat="1" ht="18.399999999999999" customHeight="1">
      <c r="A12" s="226" t="s">
        <v>29</v>
      </c>
      <c r="B12" s="226"/>
      <c r="C12" s="219" t="s">
        <v>17</v>
      </c>
      <c r="D12" s="220"/>
      <c r="E12" s="46"/>
      <c r="F12" s="219" t="s">
        <v>17</v>
      </c>
      <c r="G12" s="220"/>
      <c r="H12" s="46"/>
      <c r="I12" s="219" t="s">
        <v>17</v>
      </c>
      <c r="J12" s="220"/>
      <c r="K12" s="46"/>
      <c r="L12" s="4"/>
      <c r="M12" s="4"/>
      <c r="N12" s="43"/>
      <c r="O12" s="43"/>
      <c r="P12" s="43"/>
      <c r="Q12" s="43"/>
    </row>
    <row r="13" spans="1:17" ht="60.75">
      <c r="A13" s="29" t="s">
        <v>30</v>
      </c>
      <c r="B13" s="29" t="s">
        <v>31</v>
      </c>
      <c r="C13" s="79">
        <v>0.75</v>
      </c>
      <c r="D13" s="80">
        <v>3</v>
      </c>
      <c r="E13" s="81" t="s">
        <v>32</v>
      </c>
      <c r="F13" s="89">
        <v>0.25</v>
      </c>
      <c r="G13" s="90">
        <f>D13</f>
        <v>3</v>
      </c>
      <c r="H13" s="91" t="s">
        <v>33</v>
      </c>
      <c r="I13" s="92">
        <v>0.25</v>
      </c>
      <c r="J13" s="93">
        <f>G13</f>
        <v>3</v>
      </c>
      <c r="K13" s="94" t="s">
        <v>34</v>
      </c>
      <c r="L13" s="5"/>
      <c r="M13" s="5"/>
    </row>
    <row r="14" spans="1:17" ht="45.75">
      <c r="A14" s="23" t="s">
        <v>35</v>
      </c>
      <c r="B14" s="23" t="s">
        <v>36</v>
      </c>
      <c r="C14" s="83">
        <v>1</v>
      </c>
      <c r="D14" s="84">
        <v>2</v>
      </c>
      <c r="E14" s="85" t="s">
        <v>37</v>
      </c>
      <c r="F14" s="86">
        <v>1</v>
      </c>
      <c r="G14" s="90">
        <f t="shared" ref="G14:G17" si="0">D14</f>
        <v>2</v>
      </c>
      <c r="H14" s="88" t="s">
        <v>37</v>
      </c>
      <c r="I14" s="76">
        <v>1</v>
      </c>
      <c r="J14" s="93">
        <f t="shared" ref="J14:J17" si="1">G14</f>
        <v>2</v>
      </c>
      <c r="K14" s="78" t="s">
        <v>37</v>
      </c>
      <c r="L14" s="5"/>
      <c r="M14" s="5"/>
    </row>
    <row r="15" spans="1:17" ht="106.5">
      <c r="A15" s="23" t="s">
        <v>38</v>
      </c>
      <c r="B15" s="23" t="s">
        <v>39</v>
      </c>
      <c r="C15" s="83">
        <v>0</v>
      </c>
      <c r="D15" s="84">
        <v>2</v>
      </c>
      <c r="E15" s="85" t="s">
        <v>40</v>
      </c>
      <c r="F15" s="86">
        <v>0.75</v>
      </c>
      <c r="G15" s="90">
        <f t="shared" si="0"/>
        <v>2</v>
      </c>
      <c r="H15" s="88" t="s">
        <v>41</v>
      </c>
      <c r="I15" s="76">
        <v>0.75</v>
      </c>
      <c r="J15" s="93">
        <f t="shared" si="1"/>
        <v>2</v>
      </c>
      <c r="K15" s="78" t="s">
        <v>42</v>
      </c>
      <c r="L15" s="5"/>
      <c r="M15" s="5"/>
    </row>
    <row r="16" spans="1:17" ht="45.75">
      <c r="A16" s="23" t="s">
        <v>43</v>
      </c>
      <c r="B16" s="23" t="s">
        <v>44</v>
      </c>
      <c r="C16" s="83">
        <v>0.75</v>
      </c>
      <c r="D16" s="84">
        <v>4</v>
      </c>
      <c r="E16" s="85" t="s">
        <v>45</v>
      </c>
      <c r="F16" s="86">
        <v>0</v>
      </c>
      <c r="G16" s="90">
        <f t="shared" si="0"/>
        <v>4</v>
      </c>
      <c r="H16" s="88"/>
      <c r="I16" s="76">
        <v>1</v>
      </c>
      <c r="J16" s="93">
        <f t="shared" si="1"/>
        <v>4</v>
      </c>
      <c r="K16" s="78" t="s">
        <v>37</v>
      </c>
      <c r="L16" s="5"/>
      <c r="M16" s="5"/>
    </row>
    <row r="17" spans="1:17" ht="30.75">
      <c r="A17" s="23" t="s">
        <v>46</v>
      </c>
      <c r="B17" s="23" t="s">
        <v>47</v>
      </c>
      <c r="C17" s="83">
        <v>1</v>
      </c>
      <c r="D17" s="84">
        <v>4</v>
      </c>
      <c r="E17" s="85" t="s">
        <v>37</v>
      </c>
      <c r="F17" s="86">
        <v>1</v>
      </c>
      <c r="G17" s="90">
        <f t="shared" si="0"/>
        <v>4</v>
      </c>
      <c r="H17" s="88" t="s">
        <v>37</v>
      </c>
      <c r="I17" s="76">
        <v>1</v>
      </c>
      <c r="J17" s="93">
        <f t="shared" si="1"/>
        <v>4</v>
      </c>
      <c r="K17" s="78" t="s">
        <v>37</v>
      </c>
      <c r="L17" s="5"/>
      <c r="M17" s="5"/>
    </row>
    <row r="18" spans="1:17" s="30" customFormat="1" ht="15.75">
      <c r="A18" s="221" t="s">
        <v>28</v>
      </c>
      <c r="B18" s="222"/>
      <c r="C18" s="47">
        <f>SUMPRODUCT(C13:C17,D13:D17)</f>
        <v>11.25</v>
      </c>
      <c r="D18" s="48">
        <f>SUM(D13:D17)</f>
        <v>15</v>
      </c>
      <c r="E18" s="49"/>
      <c r="F18" s="50">
        <f>SUMPRODUCT(F13:F17,G13:G17)</f>
        <v>8.25</v>
      </c>
      <c r="G18" s="51">
        <f>SUM(G13:G17)</f>
        <v>15</v>
      </c>
      <c r="H18" s="52"/>
      <c r="I18" s="53">
        <f>SUMPRODUCT(I13:I17,J13:J17)</f>
        <v>12.25</v>
      </c>
      <c r="J18" s="54">
        <f>SUM(J13:J17)</f>
        <v>15</v>
      </c>
      <c r="K18" s="55"/>
      <c r="L18" s="56"/>
      <c r="M18" s="56"/>
      <c r="N18" s="44"/>
      <c r="O18" s="44"/>
      <c r="P18" s="44"/>
      <c r="Q18" s="44"/>
    </row>
    <row r="19" spans="1:17" s="43" customFormat="1" ht="18.399999999999999" customHeight="1">
      <c r="A19" s="258" t="s">
        <v>48</v>
      </c>
      <c r="B19" s="258"/>
      <c r="C19" s="219" t="s">
        <v>17</v>
      </c>
      <c r="D19" s="220"/>
      <c r="E19" s="46"/>
      <c r="F19" s="219" t="s">
        <v>17</v>
      </c>
      <c r="G19" s="220"/>
      <c r="H19" s="46"/>
      <c r="I19" s="219" t="s">
        <v>17</v>
      </c>
      <c r="J19" s="220"/>
      <c r="K19" s="46"/>
      <c r="L19" s="4"/>
      <c r="M19" s="4"/>
    </row>
    <row r="20" spans="1:17" ht="60.75">
      <c r="A20" s="23" t="s">
        <v>49</v>
      </c>
      <c r="B20" s="23" t="s">
        <v>50</v>
      </c>
      <c r="C20" s="83">
        <v>0</v>
      </c>
      <c r="D20" s="84">
        <v>3</v>
      </c>
      <c r="E20" s="85" t="s">
        <v>51</v>
      </c>
      <c r="F20" s="86">
        <v>0</v>
      </c>
      <c r="G20" s="87">
        <v>3</v>
      </c>
      <c r="H20" s="88" t="s">
        <v>52</v>
      </c>
      <c r="I20" s="76">
        <v>0.5</v>
      </c>
      <c r="J20" s="77">
        <v>3</v>
      </c>
      <c r="K20" s="78" t="s">
        <v>53</v>
      </c>
      <c r="L20" s="5"/>
      <c r="M20" s="5"/>
    </row>
    <row r="21" spans="1:17" ht="30.75">
      <c r="A21" s="23" t="s">
        <v>54</v>
      </c>
      <c r="B21" s="23" t="s">
        <v>55</v>
      </c>
      <c r="C21" s="83">
        <v>1</v>
      </c>
      <c r="D21" s="84">
        <v>3</v>
      </c>
      <c r="E21" s="85" t="s">
        <v>37</v>
      </c>
      <c r="F21" s="86">
        <v>1</v>
      </c>
      <c r="G21" s="87">
        <v>3</v>
      </c>
      <c r="H21" s="88" t="s">
        <v>37</v>
      </c>
      <c r="I21" s="76">
        <v>1</v>
      </c>
      <c r="J21" s="77">
        <v>3</v>
      </c>
      <c r="K21" s="78" t="s">
        <v>37</v>
      </c>
      <c r="L21" s="5"/>
      <c r="M21" s="5"/>
    </row>
    <row r="22" spans="1:17" s="44" customFormat="1" ht="15.75">
      <c r="A22" s="259" t="s">
        <v>28</v>
      </c>
      <c r="B22" s="241"/>
      <c r="C22" s="57">
        <f>SUMPRODUCT(C20:C21,D20:D21)</f>
        <v>3</v>
      </c>
      <c r="D22" s="58">
        <f>SUM(D20:D21)</f>
        <v>6</v>
      </c>
      <c r="E22" s="59"/>
      <c r="F22" s="60">
        <f>SUMPRODUCT(F20:F21,G20:G21)</f>
        <v>3</v>
      </c>
      <c r="G22" s="61">
        <f>SUM(G20:G21)</f>
        <v>6</v>
      </c>
      <c r="H22" s="62"/>
      <c r="I22" s="63">
        <f>SUMPRODUCT(I20:I21,J20:J21)</f>
        <v>4.5</v>
      </c>
      <c r="J22" s="64">
        <f>SUM(J20:J21)</f>
        <v>6</v>
      </c>
      <c r="K22" s="65"/>
      <c r="L22" s="56"/>
      <c r="M22" s="56"/>
    </row>
    <row r="23" spans="1:17" ht="18.75" customHeight="1">
      <c r="A23" s="210" t="s">
        <v>56</v>
      </c>
      <c r="B23" s="210"/>
      <c r="C23" s="219" t="s">
        <v>17</v>
      </c>
      <c r="D23" s="220"/>
      <c r="E23" s="46"/>
      <c r="F23" s="219" t="s">
        <v>17</v>
      </c>
      <c r="G23" s="220"/>
      <c r="H23" s="46"/>
      <c r="I23" s="219" t="s">
        <v>17</v>
      </c>
      <c r="J23" s="220"/>
      <c r="K23" s="46"/>
      <c r="L23" s="4"/>
      <c r="M23" s="4"/>
    </row>
    <row r="24" spans="1:17" ht="45.75">
      <c r="A24" s="42" t="s">
        <v>57</v>
      </c>
      <c r="B24" s="42" t="s">
        <v>58</v>
      </c>
      <c r="C24" s="97">
        <v>1</v>
      </c>
      <c r="D24" s="25">
        <v>1</v>
      </c>
      <c r="E24" s="26" t="s">
        <v>37</v>
      </c>
      <c r="F24" s="82">
        <v>0</v>
      </c>
      <c r="G24" s="27">
        <v>1</v>
      </c>
      <c r="H24" s="28" t="s">
        <v>59</v>
      </c>
      <c r="I24" s="73">
        <v>0</v>
      </c>
      <c r="J24" s="74">
        <v>1</v>
      </c>
      <c r="K24" s="75" t="s">
        <v>34</v>
      </c>
      <c r="L24" s="5"/>
      <c r="M24" s="5"/>
    </row>
    <row r="25" spans="1:17" ht="45.75">
      <c r="A25" s="23" t="s">
        <v>60</v>
      </c>
      <c r="B25" s="23" t="s">
        <v>61</v>
      </c>
      <c r="C25" s="83">
        <v>0</v>
      </c>
      <c r="D25" s="84">
        <v>2</v>
      </c>
      <c r="E25" s="85" t="s">
        <v>62</v>
      </c>
      <c r="F25" s="86">
        <v>0</v>
      </c>
      <c r="G25" s="87">
        <v>2</v>
      </c>
      <c r="H25" s="88" t="s">
        <v>63</v>
      </c>
      <c r="I25" s="76">
        <v>0</v>
      </c>
      <c r="J25" s="77">
        <v>2</v>
      </c>
      <c r="K25" s="78" t="s">
        <v>64</v>
      </c>
      <c r="L25" s="5"/>
      <c r="M25" s="5"/>
    </row>
    <row r="26" spans="1:17">
      <c r="A26" s="23" t="s">
        <v>65</v>
      </c>
      <c r="B26" s="23" t="s">
        <v>66</v>
      </c>
      <c r="C26" s="83">
        <v>1</v>
      </c>
      <c r="D26" s="84">
        <v>1</v>
      </c>
      <c r="E26" s="85" t="s">
        <v>37</v>
      </c>
      <c r="F26" s="86">
        <v>1</v>
      </c>
      <c r="G26" s="87">
        <v>1</v>
      </c>
      <c r="H26" s="88" t="s">
        <v>37</v>
      </c>
      <c r="I26" s="76">
        <v>1</v>
      </c>
      <c r="J26" s="77">
        <v>1</v>
      </c>
      <c r="K26" s="78" t="s">
        <v>37</v>
      </c>
      <c r="L26" s="5"/>
      <c r="M26" s="5"/>
    </row>
    <row r="27" spans="1:17" s="44" customFormat="1" ht="15.75">
      <c r="A27" s="240" t="s">
        <v>28</v>
      </c>
      <c r="B27" s="241"/>
      <c r="C27" s="47">
        <f>SUMPRODUCT(C24:C26,D24:D26)</f>
        <v>2</v>
      </c>
      <c r="D27" s="48">
        <f>SUM(D24:D26)</f>
        <v>4</v>
      </c>
      <c r="E27" s="49"/>
      <c r="F27" s="60">
        <f>SUMPRODUCT(F24:F26,G24:G26)</f>
        <v>1</v>
      </c>
      <c r="G27" s="61">
        <f>SUM(G24:G26)</f>
        <v>4</v>
      </c>
      <c r="H27" s="62"/>
      <c r="I27" s="63">
        <f>SUMPRODUCT(I24:I26,J24:J26)</f>
        <v>1</v>
      </c>
      <c r="J27" s="64">
        <f>SUM(J24:J26)</f>
        <v>4</v>
      </c>
      <c r="K27" s="65"/>
      <c r="L27" s="56"/>
      <c r="M27" s="56"/>
    </row>
    <row r="28" spans="1:17" ht="21" customHeight="1">
      <c r="A28" s="258" t="s">
        <v>67</v>
      </c>
      <c r="B28" s="258"/>
      <c r="C28" s="219">
        <v>1</v>
      </c>
      <c r="D28" s="220"/>
      <c r="E28" s="46"/>
      <c r="F28" s="219" t="s">
        <v>17</v>
      </c>
      <c r="G28" s="220"/>
      <c r="H28" s="66"/>
      <c r="I28" s="219" t="s">
        <v>17</v>
      </c>
      <c r="J28" s="220"/>
      <c r="K28" s="46"/>
      <c r="L28" s="9"/>
      <c r="M28" s="4"/>
    </row>
    <row r="29" spans="1:17">
      <c r="A29" s="31" t="s">
        <v>68</v>
      </c>
      <c r="B29" s="31" t="s">
        <v>69</v>
      </c>
      <c r="C29" s="79">
        <v>1</v>
      </c>
      <c r="D29" s="80">
        <v>2</v>
      </c>
      <c r="E29" s="81"/>
      <c r="F29" s="89">
        <v>1</v>
      </c>
      <c r="G29" s="90">
        <f>D29</f>
        <v>2</v>
      </c>
      <c r="H29" s="95" t="s">
        <v>37</v>
      </c>
      <c r="I29" s="92">
        <v>1</v>
      </c>
      <c r="J29" s="93">
        <f>D29</f>
        <v>2</v>
      </c>
      <c r="K29" s="94" t="s">
        <v>37</v>
      </c>
      <c r="L29" s="5"/>
      <c r="M29" s="5"/>
    </row>
    <row r="30" spans="1:17">
      <c r="A30" s="24" t="s">
        <v>70</v>
      </c>
      <c r="B30" s="24" t="s">
        <v>71</v>
      </c>
      <c r="C30" s="83">
        <v>0</v>
      </c>
      <c r="D30" s="84">
        <v>2</v>
      </c>
      <c r="E30" s="85" t="s">
        <v>72</v>
      </c>
      <c r="F30" s="86">
        <v>1</v>
      </c>
      <c r="G30" s="90">
        <f t="shared" ref="G30:G31" si="2">D30</f>
        <v>2</v>
      </c>
      <c r="H30" s="96" t="s">
        <v>37</v>
      </c>
      <c r="I30" s="76">
        <v>1</v>
      </c>
      <c r="J30" s="93">
        <f t="shared" ref="J30:J31" si="3">D30</f>
        <v>2</v>
      </c>
      <c r="K30" s="78" t="s">
        <v>37</v>
      </c>
      <c r="L30" s="5"/>
      <c r="M30" s="5"/>
    </row>
    <row r="31" spans="1:17" ht="30.75">
      <c r="A31" s="24" t="s">
        <v>73</v>
      </c>
      <c r="B31" s="24" t="s">
        <v>74</v>
      </c>
      <c r="C31" s="83">
        <v>1</v>
      </c>
      <c r="D31" s="84">
        <v>2</v>
      </c>
      <c r="E31" s="85"/>
      <c r="F31" s="86">
        <v>1</v>
      </c>
      <c r="G31" s="90">
        <f t="shared" si="2"/>
        <v>2</v>
      </c>
      <c r="H31" s="96" t="s">
        <v>37</v>
      </c>
      <c r="I31" s="76">
        <v>1</v>
      </c>
      <c r="J31" s="93">
        <f t="shared" si="3"/>
        <v>2</v>
      </c>
      <c r="K31" s="78" t="s">
        <v>37</v>
      </c>
      <c r="L31" s="5"/>
      <c r="M31" s="5"/>
    </row>
    <row r="32" spans="1:17" s="44" customFormat="1" ht="15.75">
      <c r="A32" s="221" t="s">
        <v>28</v>
      </c>
      <c r="B32" s="222"/>
      <c r="C32" s="47">
        <f>SUMPRODUCT(C29:C31,D29:D31)</f>
        <v>4</v>
      </c>
      <c r="D32" s="48">
        <f>SUM(D29:D31)</f>
        <v>6</v>
      </c>
      <c r="E32" s="49"/>
      <c r="F32" s="50">
        <f>SUMPRODUCT(F29:F31,G29:G31)</f>
        <v>6</v>
      </c>
      <c r="G32" s="51">
        <f>SUM(G29:G31)</f>
        <v>6</v>
      </c>
      <c r="H32" s="67"/>
      <c r="I32" s="63">
        <f>SUMPRODUCT(I29:I31,J29:J31)</f>
        <v>6</v>
      </c>
      <c r="J32" s="64">
        <f>SUM(J29:J31)</f>
        <v>6</v>
      </c>
      <c r="K32" s="65"/>
      <c r="L32" s="56"/>
      <c r="M32" s="56"/>
    </row>
    <row r="33" spans="1:13" ht="18.75" customHeight="1">
      <c r="A33" s="226" t="s">
        <v>75</v>
      </c>
      <c r="B33" s="226"/>
      <c r="C33" s="219" t="s">
        <v>17</v>
      </c>
      <c r="D33" s="220"/>
      <c r="E33" s="46"/>
      <c r="F33" s="219" t="s">
        <v>17</v>
      </c>
      <c r="G33" s="220"/>
      <c r="H33" s="46"/>
      <c r="I33" s="68" t="s">
        <v>17</v>
      </c>
      <c r="J33" s="66"/>
      <c r="K33" s="46"/>
      <c r="L33" s="8"/>
      <c r="M33" s="4"/>
    </row>
    <row r="34" spans="1:13" ht="30.75">
      <c r="A34" s="29" t="s">
        <v>76</v>
      </c>
      <c r="B34" s="29" t="s">
        <v>77</v>
      </c>
      <c r="C34" s="79">
        <v>1</v>
      </c>
      <c r="D34" s="80">
        <v>2</v>
      </c>
      <c r="E34" s="81" t="s">
        <v>37</v>
      </c>
      <c r="F34" s="89">
        <v>1</v>
      </c>
      <c r="G34" s="90">
        <v>2</v>
      </c>
      <c r="H34" s="91" t="s">
        <v>37</v>
      </c>
      <c r="I34" s="92">
        <v>1</v>
      </c>
      <c r="J34" s="93">
        <v>2</v>
      </c>
      <c r="K34" s="94" t="s">
        <v>37</v>
      </c>
      <c r="L34" s="5"/>
      <c r="M34" s="5"/>
    </row>
    <row r="35" spans="1:13" ht="45.75">
      <c r="A35" s="23" t="s">
        <v>78</v>
      </c>
      <c r="B35" s="23" t="s">
        <v>79</v>
      </c>
      <c r="C35" s="83">
        <v>0</v>
      </c>
      <c r="D35" s="84">
        <v>2</v>
      </c>
      <c r="E35" s="85" t="s">
        <v>80</v>
      </c>
      <c r="F35" s="86">
        <v>1</v>
      </c>
      <c r="G35" s="87">
        <v>2</v>
      </c>
      <c r="H35" s="88" t="s">
        <v>37</v>
      </c>
      <c r="I35" s="76">
        <v>1</v>
      </c>
      <c r="J35" s="77">
        <v>2</v>
      </c>
      <c r="K35" s="78" t="s">
        <v>37</v>
      </c>
      <c r="L35" s="5"/>
      <c r="M35" s="5"/>
    </row>
    <row r="36" spans="1:13">
      <c r="A36" s="23" t="s">
        <v>81</v>
      </c>
      <c r="B36" s="23" t="s">
        <v>82</v>
      </c>
      <c r="C36" s="83">
        <v>1</v>
      </c>
      <c r="D36" s="84">
        <v>3</v>
      </c>
      <c r="E36" s="85" t="s">
        <v>37</v>
      </c>
      <c r="F36" s="86">
        <v>1</v>
      </c>
      <c r="G36" s="87">
        <v>3</v>
      </c>
      <c r="H36" s="88" t="s">
        <v>37</v>
      </c>
      <c r="I36" s="76">
        <v>1</v>
      </c>
      <c r="J36" s="77">
        <v>3</v>
      </c>
      <c r="K36" s="78" t="s">
        <v>37</v>
      </c>
      <c r="L36" s="5"/>
      <c r="M36" s="5"/>
    </row>
    <row r="37" spans="1:13" ht="45.75">
      <c r="A37" s="23" t="s">
        <v>83</v>
      </c>
      <c r="B37" s="23" t="s">
        <v>84</v>
      </c>
      <c r="C37" s="83">
        <v>1</v>
      </c>
      <c r="D37" s="84">
        <v>3</v>
      </c>
      <c r="E37" s="85" t="s">
        <v>37</v>
      </c>
      <c r="F37" s="86">
        <v>1</v>
      </c>
      <c r="G37" s="87">
        <v>3</v>
      </c>
      <c r="H37" s="88" t="s">
        <v>37</v>
      </c>
      <c r="I37" s="76">
        <v>1</v>
      </c>
      <c r="J37" s="77">
        <v>3</v>
      </c>
      <c r="K37" s="78" t="s">
        <v>37</v>
      </c>
      <c r="L37" s="5"/>
      <c r="M37" s="5"/>
    </row>
    <row r="38" spans="1:13" s="44" customFormat="1" ht="15.75">
      <c r="A38" s="221" t="s">
        <v>28</v>
      </c>
      <c r="B38" s="222"/>
      <c r="C38" s="69">
        <f>SUMPRODUCT(C34:C37,D34:D37)</f>
        <v>8</v>
      </c>
      <c r="D38" s="48">
        <f>SUM(D34:D37)</f>
        <v>10</v>
      </c>
      <c r="E38" s="49"/>
      <c r="F38" s="70">
        <f>SUMPRODUCT(F34:F37,G34:G37)</f>
        <v>10</v>
      </c>
      <c r="G38" s="51">
        <f>SUM(G34:G37)</f>
        <v>10</v>
      </c>
      <c r="H38" s="52"/>
      <c r="I38" s="63">
        <f>SUMPRODUCT(I34:I37,J34:J37)</f>
        <v>10</v>
      </c>
      <c r="J38" s="64">
        <f>SUM(J34:J37)</f>
        <v>10</v>
      </c>
      <c r="K38" s="65"/>
      <c r="L38" s="56"/>
      <c r="M38" s="56"/>
    </row>
    <row r="39" spans="1:13" ht="18.75" customHeight="1">
      <c r="A39" s="45" t="s">
        <v>85</v>
      </c>
      <c r="B39" s="45"/>
      <c r="C39" s="219" t="s">
        <v>17</v>
      </c>
      <c r="D39" s="220"/>
      <c r="E39" s="66"/>
      <c r="F39" s="219" t="s">
        <v>17</v>
      </c>
      <c r="G39" s="220"/>
      <c r="H39" s="46"/>
      <c r="I39" s="219" t="s">
        <v>17</v>
      </c>
      <c r="J39" s="220"/>
      <c r="K39" s="46"/>
      <c r="L39" s="4"/>
      <c r="M39" s="4"/>
    </row>
    <row r="40" spans="1:13" ht="60.75">
      <c r="A40" s="23" t="s">
        <v>86</v>
      </c>
      <c r="B40" s="23" t="s">
        <v>87</v>
      </c>
      <c r="C40" s="83">
        <v>1</v>
      </c>
      <c r="D40" s="84">
        <v>2</v>
      </c>
      <c r="E40" s="85" t="s">
        <v>37</v>
      </c>
      <c r="F40" s="86">
        <v>0</v>
      </c>
      <c r="G40" s="87">
        <f>D40</f>
        <v>2</v>
      </c>
      <c r="H40" s="88" t="s">
        <v>88</v>
      </c>
      <c r="I40" s="76">
        <v>0</v>
      </c>
      <c r="J40" s="77">
        <f>D40</f>
        <v>2</v>
      </c>
      <c r="K40" s="78" t="s">
        <v>89</v>
      </c>
      <c r="L40" s="5"/>
      <c r="M40" s="5"/>
    </row>
    <row r="41" spans="1:13" ht="76.5">
      <c r="A41" s="23" t="s">
        <v>90</v>
      </c>
      <c r="B41" s="23" t="s">
        <v>91</v>
      </c>
      <c r="C41" s="83">
        <v>0</v>
      </c>
      <c r="D41" s="84">
        <v>2</v>
      </c>
      <c r="E41" s="85" t="s">
        <v>92</v>
      </c>
      <c r="F41" s="86">
        <v>0</v>
      </c>
      <c r="G41" s="87">
        <f t="shared" ref="G41:G48" si="4">D41</f>
        <v>2</v>
      </c>
      <c r="H41" s="10" t="s">
        <v>93</v>
      </c>
      <c r="I41" s="76">
        <v>0.5</v>
      </c>
      <c r="J41" s="77">
        <f t="shared" ref="J41:J48" si="5">D41</f>
        <v>2</v>
      </c>
      <c r="K41" s="78" t="s">
        <v>94</v>
      </c>
      <c r="L41" s="5"/>
      <c r="M41" s="5"/>
    </row>
    <row r="42" spans="1:13" ht="60.75">
      <c r="A42" s="23" t="s">
        <v>95</v>
      </c>
      <c r="B42" s="23" t="s">
        <v>96</v>
      </c>
      <c r="C42" s="83">
        <v>0</v>
      </c>
      <c r="D42" s="84">
        <v>2</v>
      </c>
      <c r="E42" s="85" t="s">
        <v>97</v>
      </c>
      <c r="F42" s="86">
        <v>0.5</v>
      </c>
      <c r="G42" s="87">
        <f t="shared" si="4"/>
        <v>2</v>
      </c>
      <c r="H42" s="88" t="s">
        <v>98</v>
      </c>
      <c r="I42" s="76">
        <v>1</v>
      </c>
      <c r="J42" s="77">
        <f t="shared" si="5"/>
        <v>2</v>
      </c>
      <c r="K42" s="78" t="s">
        <v>99</v>
      </c>
      <c r="L42" s="5"/>
    </row>
    <row r="43" spans="1:13">
      <c r="A43" s="23" t="s">
        <v>100</v>
      </c>
      <c r="B43" s="23" t="s">
        <v>101</v>
      </c>
      <c r="C43" s="83">
        <v>1</v>
      </c>
      <c r="D43" s="84">
        <v>4</v>
      </c>
      <c r="E43" s="85" t="s">
        <v>37</v>
      </c>
      <c r="F43" s="86">
        <v>1</v>
      </c>
      <c r="G43" s="87">
        <f t="shared" si="4"/>
        <v>4</v>
      </c>
      <c r="H43" s="88" t="s">
        <v>37</v>
      </c>
      <c r="I43" s="76">
        <v>1</v>
      </c>
      <c r="J43" s="77">
        <f t="shared" si="5"/>
        <v>4</v>
      </c>
      <c r="K43" s="78" t="s">
        <v>37</v>
      </c>
      <c r="L43" s="5"/>
      <c r="M43" s="5"/>
    </row>
    <row r="44" spans="1:13" ht="244.5">
      <c r="A44" s="23" t="s">
        <v>102</v>
      </c>
      <c r="B44" s="23" t="s">
        <v>103</v>
      </c>
      <c r="C44" s="83">
        <v>1</v>
      </c>
      <c r="D44" s="84">
        <v>6</v>
      </c>
      <c r="E44" s="85" t="s">
        <v>37</v>
      </c>
      <c r="F44" s="86">
        <v>0.5</v>
      </c>
      <c r="G44" s="87">
        <f>D44</f>
        <v>6</v>
      </c>
      <c r="H44" s="88" t="s">
        <v>104</v>
      </c>
      <c r="I44" s="76">
        <v>0.5</v>
      </c>
      <c r="J44" s="77">
        <f>D44</f>
        <v>6</v>
      </c>
      <c r="K44" s="78" t="s">
        <v>34</v>
      </c>
      <c r="L44" s="5"/>
      <c r="M44" s="5"/>
    </row>
    <row r="45" spans="1:13" ht="45.75">
      <c r="A45" s="23" t="s">
        <v>105</v>
      </c>
      <c r="B45" s="23" t="s">
        <v>106</v>
      </c>
      <c r="C45" s="83">
        <v>0</v>
      </c>
      <c r="D45" s="84">
        <v>8</v>
      </c>
      <c r="E45" s="85" t="s">
        <v>107</v>
      </c>
      <c r="F45" s="86">
        <v>0</v>
      </c>
      <c r="G45" s="87">
        <f t="shared" si="4"/>
        <v>8</v>
      </c>
      <c r="H45" s="88" t="s">
        <v>108</v>
      </c>
      <c r="I45" s="76">
        <v>0.5</v>
      </c>
      <c r="J45" s="77">
        <f t="shared" si="5"/>
        <v>8</v>
      </c>
      <c r="K45" s="78" t="s">
        <v>109</v>
      </c>
      <c r="L45" s="5"/>
      <c r="M45" s="5"/>
    </row>
    <row r="46" spans="1:13" ht="91.5">
      <c r="A46" s="23" t="s">
        <v>110</v>
      </c>
      <c r="B46" s="23" t="s">
        <v>111</v>
      </c>
      <c r="C46" s="83">
        <v>0.25</v>
      </c>
      <c r="D46" s="84">
        <v>6</v>
      </c>
      <c r="E46" s="85" t="s">
        <v>112</v>
      </c>
      <c r="F46" s="86">
        <v>0.5</v>
      </c>
      <c r="G46" s="87">
        <f t="shared" si="4"/>
        <v>6</v>
      </c>
      <c r="H46" s="88" t="s">
        <v>113</v>
      </c>
      <c r="I46" s="76">
        <v>0.5</v>
      </c>
      <c r="J46" s="77">
        <f t="shared" si="5"/>
        <v>6</v>
      </c>
      <c r="K46" s="78" t="s">
        <v>114</v>
      </c>
      <c r="L46" s="5"/>
      <c r="M46" s="5"/>
    </row>
    <row r="47" spans="1:13" ht="106.5">
      <c r="A47" s="23" t="s">
        <v>115</v>
      </c>
      <c r="B47" s="23" t="s">
        <v>116</v>
      </c>
      <c r="C47" s="83">
        <v>0.75</v>
      </c>
      <c r="D47" s="84">
        <v>6</v>
      </c>
      <c r="E47" s="85" t="s">
        <v>117</v>
      </c>
      <c r="F47" s="86">
        <v>0.75</v>
      </c>
      <c r="G47" s="87">
        <f t="shared" si="4"/>
        <v>6</v>
      </c>
      <c r="H47" s="88" t="s">
        <v>113</v>
      </c>
      <c r="I47" s="76">
        <v>0.75</v>
      </c>
      <c r="J47" s="77">
        <f t="shared" si="5"/>
        <v>6</v>
      </c>
      <c r="K47" s="78" t="s">
        <v>118</v>
      </c>
      <c r="L47" s="5"/>
      <c r="M47" s="5"/>
    </row>
    <row r="48" spans="1:13" ht="45.75">
      <c r="A48" s="13" t="s">
        <v>119</v>
      </c>
      <c r="B48" s="23" t="s">
        <v>120</v>
      </c>
      <c r="C48" s="83">
        <v>0</v>
      </c>
      <c r="D48" s="84">
        <v>4</v>
      </c>
      <c r="E48" t="s">
        <v>121</v>
      </c>
      <c r="F48" s="86">
        <v>1</v>
      </c>
      <c r="G48" s="87">
        <f t="shared" si="4"/>
        <v>4</v>
      </c>
      <c r="H48" s="88" t="s">
        <v>37</v>
      </c>
      <c r="I48" s="76">
        <v>0.75</v>
      </c>
      <c r="J48" s="77">
        <f t="shared" si="5"/>
        <v>4</v>
      </c>
      <c r="K48" s="78" t="s">
        <v>122</v>
      </c>
      <c r="L48" s="5"/>
      <c r="M48" s="5"/>
    </row>
    <row r="49" spans="1:17" s="30" customFormat="1" ht="15.75">
      <c r="A49" s="221" t="s">
        <v>28</v>
      </c>
      <c r="B49" s="222"/>
      <c r="C49" s="71">
        <f>SUMPRODUCT(C40:C48,D40:D48)</f>
        <v>18</v>
      </c>
      <c r="D49" s="58">
        <f>SUM(D40:D48)</f>
        <v>40</v>
      </c>
      <c r="E49" s="59"/>
      <c r="F49" s="70">
        <f>SUMPRODUCT(F40:F48,G40:G48)</f>
        <v>19.5</v>
      </c>
      <c r="G49" s="51">
        <f>SUM(G40:G48)</f>
        <v>40</v>
      </c>
      <c r="H49" s="52"/>
      <c r="I49" s="53">
        <f>SUMPRODUCT(I40:I48,J40:J48)</f>
        <v>24.5</v>
      </c>
      <c r="J49" s="54">
        <f>SUM(J40:J48)</f>
        <v>40</v>
      </c>
      <c r="K49" s="55"/>
      <c r="L49" s="56"/>
      <c r="M49" s="56"/>
      <c r="N49" s="44"/>
      <c r="O49" s="44"/>
      <c r="P49" s="44"/>
      <c r="Q49" s="44"/>
    </row>
    <row r="50" spans="1:17" ht="18.399999999999999" customHeight="1">
      <c r="A50" s="226" t="s">
        <v>123</v>
      </c>
      <c r="B50" s="226"/>
      <c r="C50" s="219" t="s">
        <v>17</v>
      </c>
      <c r="D50" s="220"/>
      <c r="E50" s="46"/>
      <c r="F50" s="219" t="s">
        <v>17</v>
      </c>
      <c r="G50" s="220"/>
      <c r="H50" s="46"/>
      <c r="I50" s="219" t="s">
        <v>17</v>
      </c>
      <c r="J50" s="220"/>
      <c r="K50" s="46"/>
      <c r="L50" s="8"/>
      <c r="M50" s="4"/>
    </row>
    <row r="51" spans="1:17">
      <c r="A51" s="29" t="s">
        <v>124</v>
      </c>
      <c r="B51" s="29" t="s">
        <v>125</v>
      </c>
      <c r="C51" s="79">
        <v>1</v>
      </c>
      <c r="D51" s="80">
        <v>2</v>
      </c>
      <c r="E51" s="81" t="s">
        <v>37</v>
      </c>
      <c r="F51" s="82">
        <v>1</v>
      </c>
      <c r="G51" s="27">
        <v>2</v>
      </c>
      <c r="H51" s="28" t="s">
        <v>37</v>
      </c>
      <c r="I51" s="73">
        <v>1</v>
      </c>
      <c r="J51" s="74">
        <v>2</v>
      </c>
      <c r="K51" s="75" t="s">
        <v>37</v>
      </c>
      <c r="L51" s="5"/>
      <c r="M51" s="5"/>
    </row>
    <row r="52" spans="1:17">
      <c r="A52" s="23" t="s">
        <v>126</v>
      </c>
      <c r="B52" s="23" t="s">
        <v>127</v>
      </c>
      <c r="C52" s="83">
        <v>0</v>
      </c>
      <c r="D52" s="84">
        <v>2</v>
      </c>
      <c r="E52" s="85" t="s">
        <v>128</v>
      </c>
      <c r="F52" s="86">
        <v>1</v>
      </c>
      <c r="G52" s="87">
        <v>2</v>
      </c>
      <c r="H52" s="88" t="s">
        <v>37</v>
      </c>
      <c r="I52" s="76">
        <v>1</v>
      </c>
      <c r="J52" s="77">
        <v>2</v>
      </c>
      <c r="K52" s="78" t="s">
        <v>37</v>
      </c>
      <c r="L52" s="5"/>
      <c r="M52" s="5"/>
    </row>
    <row r="53" spans="1:17" ht="30.75">
      <c r="A53" s="23" t="s">
        <v>129</v>
      </c>
      <c r="B53" s="23" t="s">
        <v>130</v>
      </c>
      <c r="C53" s="83">
        <v>0</v>
      </c>
      <c r="D53" s="84">
        <v>1</v>
      </c>
      <c r="E53" s="85" t="s">
        <v>131</v>
      </c>
      <c r="F53" s="86">
        <v>1</v>
      </c>
      <c r="G53" s="87">
        <v>1</v>
      </c>
      <c r="H53" s="88" t="s">
        <v>37</v>
      </c>
      <c r="I53" s="76">
        <v>1</v>
      </c>
      <c r="J53" s="77">
        <v>1</v>
      </c>
      <c r="K53" s="78" t="s">
        <v>37</v>
      </c>
      <c r="L53" s="5"/>
      <c r="M53" s="5"/>
    </row>
    <row r="54" spans="1:17" ht="76.5">
      <c r="A54" s="23" t="s">
        <v>132</v>
      </c>
      <c r="B54" s="23" t="s">
        <v>133</v>
      </c>
      <c r="C54" s="83">
        <v>0.5</v>
      </c>
      <c r="D54" s="84">
        <v>4</v>
      </c>
      <c r="E54" s="85" t="s">
        <v>134</v>
      </c>
      <c r="F54" s="86">
        <v>0.75</v>
      </c>
      <c r="G54" s="87">
        <v>4</v>
      </c>
      <c r="H54" s="88" t="s">
        <v>135</v>
      </c>
      <c r="I54" s="76">
        <v>1</v>
      </c>
      <c r="J54" s="77">
        <v>4</v>
      </c>
      <c r="K54" s="78" t="s">
        <v>37</v>
      </c>
      <c r="L54" s="5"/>
      <c r="M54" s="5"/>
    </row>
    <row r="55" spans="1:17" ht="60.75">
      <c r="A55" s="23" t="s">
        <v>136</v>
      </c>
      <c r="B55" s="23" t="s">
        <v>137</v>
      </c>
      <c r="C55" s="83">
        <v>1</v>
      </c>
      <c r="D55" s="84">
        <v>2</v>
      </c>
      <c r="E55" s="85" t="s">
        <v>37</v>
      </c>
      <c r="F55" s="86">
        <v>0.5</v>
      </c>
      <c r="G55" s="87">
        <v>2</v>
      </c>
      <c r="H55" s="88" t="s">
        <v>138</v>
      </c>
      <c r="I55" s="76">
        <v>1</v>
      </c>
      <c r="J55" s="77">
        <v>2</v>
      </c>
      <c r="K55" s="78" t="s">
        <v>37</v>
      </c>
      <c r="L55" s="6"/>
      <c r="M55" s="5"/>
    </row>
    <row r="56" spans="1:17" s="44" customFormat="1" ht="15.75">
      <c r="A56" s="221" t="s">
        <v>28</v>
      </c>
      <c r="B56" s="222"/>
      <c r="C56" s="57">
        <f>SUMPRODUCT(C51:C55,D51:D55)</f>
        <v>6</v>
      </c>
      <c r="D56" s="58">
        <f>SUM(D51:D55)</f>
        <v>11</v>
      </c>
      <c r="E56" s="59"/>
      <c r="F56" s="60">
        <f>SUMPRODUCT(F51:F55,G51:G55)</f>
        <v>9</v>
      </c>
      <c r="G56" s="61">
        <f>SUM(G51:G55)</f>
        <v>11</v>
      </c>
      <c r="H56" s="62"/>
      <c r="I56" s="53">
        <f>SUMPRODUCT(I51:I55,J51:J55)</f>
        <v>11</v>
      </c>
      <c r="J56" s="54">
        <f>SUM(J51:J55)</f>
        <v>11</v>
      </c>
      <c r="K56" s="55"/>
      <c r="L56" s="56"/>
      <c r="M56" s="56"/>
    </row>
    <row r="57" spans="1:17" ht="18.75" customHeight="1">
      <c r="A57" s="223" t="s">
        <v>2</v>
      </c>
      <c r="B57" s="224"/>
      <c r="C57" s="224"/>
      <c r="D57" s="224"/>
      <c r="E57" s="224"/>
      <c r="F57" s="224"/>
      <c r="G57" s="224"/>
      <c r="H57" s="224"/>
      <c r="I57" s="224"/>
      <c r="J57" s="224"/>
      <c r="K57" s="225"/>
      <c r="L57" s="4"/>
      <c r="M57" s="4"/>
    </row>
    <row r="58" spans="1:17">
      <c r="A58" s="227" t="s">
        <v>139</v>
      </c>
      <c r="B58" s="228"/>
      <c r="C58" s="34">
        <f>C11+C18+C22+C27+C32+C38+C49+C56</f>
        <v>53.25</v>
      </c>
      <c r="D58" s="25">
        <f>D11+D18+D22+D27+D32+D38+D49+D56</f>
        <v>100</v>
      </c>
      <c r="E58" s="26"/>
      <c r="F58" s="35">
        <f>F11+F18+F22+F27+F32+F38+F49+F56</f>
        <v>58.25</v>
      </c>
      <c r="G58" s="27">
        <f>G11+G18+G22+G27+G32+G38+G49+G56</f>
        <v>100</v>
      </c>
      <c r="H58" s="28"/>
      <c r="I58" s="209">
        <f>I11+I18+I22+I27+I32+I38+I49+I56</f>
        <v>73.25</v>
      </c>
      <c r="J58" s="32">
        <f>J11+J18+J22+J27+J32+J38+J49+J56</f>
        <v>100</v>
      </c>
      <c r="K58" s="33"/>
      <c r="L58" s="6"/>
      <c r="M58" s="5"/>
    </row>
    <row r="59" spans="1:17" s="44" customFormat="1" ht="15.75">
      <c r="A59" s="229" t="s">
        <v>140</v>
      </c>
      <c r="B59" s="230"/>
      <c r="C59" s="231">
        <f>C58/D58</f>
        <v>0.53249999999999997</v>
      </c>
      <c r="D59" s="232"/>
      <c r="E59" s="233"/>
      <c r="F59" s="234">
        <f>F58/G58</f>
        <v>0.58250000000000002</v>
      </c>
      <c r="G59" s="235"/>
      <c r="H59" s="236"/>
      <c r="I59" s="237">
        <f>I58/J58</f>
        <v>0.73250000000000004</v>
      </c>
      <c r="J59" s="238"/>
      <c r="K59" s="239"/>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4"/>
  <sheetViews>
    <sheetView tabSelected="1" topLeftCell="A28" workbookViewId="0">
      <selection activeCell="F38" sqref="F38"/>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0" t="s">
        <v>141</v>
      </c>
      <c r="B2" s="260"/>
      <c r="C2" s="260"/>
      <c r="D2" s="260"/>
      <c r="E2" s="260"/>
      <c r="F2" s="260"/>
      <c r="G2" s="260"/>
    </row>
    <row r="3" spans="1:7">
      <c r="A3" s="38"/>
      <c r="B3" s="38"/>
      <c r="C3" s="39"/>
      <c r="D3" s="39"/>
      <c r="E3" s="38"/>
      <c r="F3" s="38"/>
      <c r="G3" s="39"/>
    </row>
    <row r="4" spans="1:7" ht="18.75">
      <c r="A4" s="36" t="s">
        <v>142</v>
      </c>
      <c r="B4" s="36"/>
      <c r="C4" s="36"/>
      <c r="D4" s="36"/>
      <c r="E4" s="36"/>
      <c r="F4" s="36"/>
      <c r="G4" s="36"/>
    </row>
    <row r="5" spans="1:7" ht="15.75" thickBot="1"/>
    <row r="6" spans="1:7" ht="23.25">
      <c r="A6" s="264" t="s">
        <v>6</v>
      </c>
      <c r="B6" s="265"/>
      <c r="C6" s="265"/>
      <c r="D6" s="265"/>
      <c r="E6" s="265"/>
      <c r="F6" s="265"/>
      <c r="G6" s="266"/>
    </row>
    <row r="7" spans="1:7">
      <c r="A7" s="130" t="s">
        <v>143</v>
      </c>
      <c r="B7" s="131" t="s">
        <v>14</v>
      </c>
      <c r="C7" s="131" t="s">
        <v>144</v>
      </c>
      <c r="D7" s="131" t="s">
        <v>4</v>
      </c>
      <c r="E7" s="131" t="s">
        <v>145</v>
      </c>
      <c r="F7" s="131" t="s">
        <v>17</v>
      </c>
      <c r="G7" s="132" t="s">
        <v>15</v>
      </c>
    </row>
    <row r="8" spans="1:7">
      <c r="A8" s="133" t="s">
        <v>146</v>
      </c>
      <c r="B8" s="134">
        <v>1</v>
      </c>
      <c r="C8" s="134">
        <v>1</v>
      </c>
      <c r="D8" s="134">
        <v>5</v>
      </c>
      <c r="E8" s="134">
        <f t="shared" ref="E8:E14" si="0">B8*C8*D8</f>
        <v>5</v>
      </c>
      <c r="F8" s="134" t="s">
        <v>147</v>
      </c>
      <c r="G8" s="135"/>
    </row>
    <row r="9" spans="1:7">
      <c r="A9" s="136" t="s">
        <v>148</v>
      </c>
      <c r="B9" s="137">
        <v>1</v>
      </c>
      <c r="C9" s="137">
        <v>1</v>
      </c>
      <c r="D9" s="137">
        <v>15</v>
      </c>
      <c r="E9" s="137">
        <f t="shared" si="0"/>
        <v>15</v>
      </c>
      <c r="F9" s="137" t="s">
        <v>147</v>
      </c>
      <c r="G9" s="138"/>
    </row>
    <row r="10" spans="1:7">
      <c r="A10" s="133" t="s">
        <v>149</v>
      </c>
      <c r="B10" s="134">
        <v>0.75</v>
      </c>
      <c r="C10" s="134">
        <v>0.75</v>
      </c>
      <c r="D10" s="134">
        <v>10</v>
      </c>
      <c r="E10" s="134">
        <f t="shared" si="0"/>
        <v>5.625</v>
      </c>
      <c r="F10" s="134" t="s">
        <v>147</v>
      </c>
      <c r="G10" s="135" t="s">
        <v>150</v>
      </c>
    </row>
    <row r="11" spans="1:7">
      <c r="A11" s="136" t="s">
        <v>151</v>
      </c>
      <c r="B11" s="137">
        <v>1</v>
      </c>
      <c r="C11" s="137">
        <v>1</v>
      </c>
      <c r="D11" s="137">
        <v>15</v>
      </c>
      <c r="E11" s="137">
        <f t="shared" si="0"/>
        <v>15</v>
      </c>
      <c r="F11" s="137" t="s">
        <v>147</v>
      </c>
      <c r="G11" s="138"/>
    </row>
    <row r="12" spans="1:7">
      <c r="A12" s="133" t="s">
        <v>152</v>
      </c>
      <c r="B12" s="134">
        <v>1</v>
      </c>
      <c r="C12" s="134">
        <v>1</v>
      </c>
      <c r="D12" s="134">
        <v>25</v>
      </c>
      <c r="E12" s="134">
        <f t="shared" si="0"/>
        <v>25</v>
      </c>
      <c r="F12" s="211" t="s">
        <v>147</v>
      </c>
      <c r="G12" s="135"/>
    </row>
    <row r="13" spans="1:7">
      <c r="A13" s="133" t="s">
        <v>153</v>
      </c>
      <c r="B13" s="134">
        <v>1</v>
      </c>
      <c r="C13" s="134">
        <v>1</v>
      </c>
      <c r="D13" s="134">
        <v>15</v>
      </c>
      <c r="E13" s="134">
        <f t="shared" ref="E13" si="1">B13*C13*D13</f>
        <v>15</v>
      </c>
      <c r="F13" s="211" t="s">
        <v>147</v>
      </c>
      <c r="G13" s="135"/>
    </row>
    <row r="14" spans="1:7">
      <c r="A14" s="136" t="s">
        <v>154</v>
      </c>
      <c r="B14" s="137">
        <v>0.9</v>
      </c>
      <c r="C14" s="137">
        <v>1</v>
      </c>
      <c r="D14" s="137">
        <v>15</v>
      </c>
      <c r="E14" s="137">
        <f t="shared" si="0"/>
        <v>13.5</v>
      </c>
      <c r="F14" s="137" t="s">
        <v>147</v>
      </c>
      <c r="G14" s="138" t="s">
        <v>155</v>
      </c>
    </row>
    <row r="15" spans="1:7">
      <c r="A15" s="139" t="s">
        <v>156</v>
      </c>
      <c r="B15" s="267"/>
      <c r="C15" s="267"/>
      <c r="D15" s="140">
        <f>SUM(D8:D14)</f>
        <v>100</v>
      </c>
      <c r="E15" s="141">
        <f>(SUM(E8:E14)+E17+E18)/D15</f>
        <v>0.94125000000000003</v>
      </c>
      <c r="F15" s="141"/>
      <c r="G15" s="142"/>
    </row>
    <row r="16" spans="1:7">
      <c r="A16" s="143" t="s">
        <v>157</v>
      </c>
      <c r="B16" s="144" t="s">
        <v>14</v>
      </c>
      <c r="C16" s="144"/>
      <c r="D16" s="144" t="s">
        <v>4</v>
      </c>
      <c r="E16" s="145" t="s">
        <v>145</v>
      </c>
      <c r="F16" s="145"/>
      <c r="G16" s="146" t="s">
        <v>15</v>
      </c>
    </row>
    <row r="17" spans="1:7">
      <c r="A17" s="147" t="s">
        <v>158</v>
      </c>
      <c r="B17" s="148"/>
      <c r="C17" s="148"/>
      <c r="D17" s="149">
        <v>-10</v>
      </c>
      <c r="E17" s="148">
        <f>B17*D17</f>
        <v>0</v>
      </c>
      <c r="F17" s="148"/>
      <c r="G17" s="150"/>
    </row>
    <row r="18" spans="1:7">
      <c r="A18" s="151" t="s">
        <v>159</v>
      </c>
      <c r="B18" s="152"/>
      <c r="C18" s="152"/>
      <c r="D18" s="153">
        <v>-15</v>
      </c>
      <c r="E18" s="152">
        <f>B18*D18</f>
        <v>0</v>
      </c>
      <c r="F18" s="152"/>
      <c r="G18" s="154"/>
    </row>
    <row r="19" spans="1:7" ht="23.25">
      <c r="A19" s="268" t="s">
        <v>7</v>
      </c>
      <c r="B19" s="269"/>
      <c r="C19" s="269"/>
      <c r="D19" s="269"/>
      <c r="E19" s="269"/>
      <c r="F19" s="269"/>
      <c r="G19" s="270"/>
    </row>
    <row r="20" spans="1:7">
      <c r="A20" s="155" t="s">
        <v>143</v>
      </c>
      <c r="B20" s="156" t="s">
        <v>14</v>
      </c>
      <c r="C20" s="156" t="s">
        <v>144</v>
      </c>
      <c r="D20" s="156" t="s">
        <v>4</v>
      </c>
      <c r="E20" s="156" t="s">
        <v>145</v>
      </c>
      <c r="F20" s="215" t="s">
        <v>17</v>
      </c>
      <c r="G20" s="214" t="s">
        <v>15</v>
      </c>
    </row>
    <row r="21" spans="1:7">
      <c r="A21" s="157" t="s">
        <v>160</v>
      </c>
      <c r="B21" s="158">
        <v>0.9</v>
      </c>
      <c r="C21" s="158">
        <v>0.5</v>
      </c>
      <c r="D21" s="158">
        <v>20</v>
      </c>
      <c r="E21" s="158">
        <f>B21*C21*D21</f>
        <v>9</v>
      </c>
      <c r="F21" s="158" t="s">
        <v>147</v>
      </c>
      <c r="G21" s="216" t="s">
        <v>161</v>
      </c>
    </row>
    <row r="22" spans="1:7">
      <c r="A22" s="160" t="s">
        <v>162</v>
      </c>
      <c r="B22" s="161">
        <v>0.9</v>
      </c>
      <c r="C22" s="161">
        <v>0.25</v>
      </c>
      <c r="D22" s="161">
        <v>15</v>
      </c>
      <c r="E22" s="161">
        <f t="shared" ref="E22:E26" si="2">B22*C22*D22</f>
        <v>3.375</v>
      </c>
      <c r="F22" s="158" t="s">
        <v>147</v>
      </c>
      <c r="G22" s="216" t="s">
        <v>163</v>
      </c>
    </row>
    <row r="23" spans="1:7">
      <c r="A23" s="157" t="s">
        <v>164</v>
      </c>
      <c r="B23" s="158">
        <v>1</v>
      </c>
      <c r="C23" s="158">
        <v>1</v>
      </c>
      <c r="D23" s="158">
        <v>15</v>
      </c>
      <c r="E23" s="158">
        <f t="shared" si="2"/>
        <v>15</v>
      </c>
      <c r="F23" s="158" t="s">
        <v>147</v>
      </c>
      <c r="G23" s="159" t="s">
        <v>37</v>
      </c>
    </row>
    <row r="24" spans="1:7" ht="45.75">
      <c r="A24" s="160" t="s">
        <v>165</v>
      </c>
      <c r="B24" s="161">
        <v>0.75</v>
      </c>
      <c r="C24" s="161">
        <v>0.25</v>
      </c>
      <c r="D24" s="161">
        <v>25</v>
      </c>
      <c r="E24" s="161">
        <f t="shared" ref="E24" si="3">B24*C24*D24</f>
        <v>4.6875</v>
      </c>
      <c r="F24" s="158" t="s">
        <v>147</v>
      </c>
      <c r="G24" s="212" t="s">
        <v>166</v>
      </c>
    </row>
    <row r="25" spans="1:7">
      <c r="A25" s="158" t="s">
        <v>167</v>
      </c>
      <c r="B25" s="158">
        <v>0.8</v>
      </c>
      <c r="C25" s="158">
        <v>0.5</v>
      </c>
      <c r="D25" s="158">
        <v>10</v>
      </c>
      <c r="E25" s="158">
        <f t="shared" si="2"/>
        <v>4</v>
      </c>
      <c r="F25" s="158" t="s">
        <v>147</v>
      </c>
      <c r="G25" s="212" t="s">
        <v>168</v>
      </c>
    </row>
    <row r="26" spans="1:7">
      <c r="A26" s="161" t="s">
        <v>169</v>
      </c>
      <c r="B26" s="161">
        <v>1</v>
      </c>
      <c r="C26" s="161">
        <v>0.25</v>
      </c>
      <c r="D26" s="161">
        <v>15</v>
      </c>
      <c r="E26" s="161">
        <f t="shared" si="2"/>
        <v>3.75</v>
      </c>
      <c r="F26" s="158" t="s">
        <v>147</v>
      </c>
      <c r="G26" s="212" t="s">
        <v>37</v>
      </c>
    </row>
    <row r="27" spans="1:7" ht="60.75">
      <c r="A27" s="162" t="s">
        <v>156</v>
      </c>
      <c r="B27" s="163"/>
      <c r="C27" s="163"/>
      <c r="D27" s="163">
        <f>SUM(D21:D26)</f>
        <v>100</v>
      </c>
      <c r="E27" s="164">
        <f>(SUM(E21:E26) + E29+E30+E31)/D27</f>
        <v>0.39812500000000001</v>
      </c>
      <c r="F27" s="164"/>
      <c r="G27" s="217" t="s">
        <v>170</v>
      </c>
    </row>
    <row r="28" spans="1:7">
      <c r="A28" s="165" t="s">
        <v>157</v>
      </c>
      <c r="B28" s="166" t="s">
        <v>14</v>
      </c>
      <c r="C28" s="166"/>
      <c r="D28" s="166" t="s">
        <v>4</v>
      </c>
      <c r="E28" s="167" t="s">
        <v>145</v>
      </c>
      <c r="F28" s="167"/>
      <c r="G28" s="168" t="s">
        <v>15</v>
      </c>
    </row>
    <row r="29" spans="1:7">
      <c r="A29" s="169" t="s">
        <v>158</v>
      </c>
      <c r="B29" s="170">
        <v>0</v>
      </c>
      <c r="C29" s="170"/>
      <c r="D29" s="171">
        <v>-10</v>
      </c>
      <c r="E29" s="170">
        <f>B29*D29</f>
        <v>0</v>
      </c>
      <c r="F29" s="170"/>
      <c r="G29" s="172"/>
    </row>
    <row r="30" spans="1:7">
      <c r="A30" s="173" t="s">
        <v>171</v>
      </c>
      <c r="B30" s="174">
        <v>0</v>
      </c>
      <c r="C30" s="174"/>
      <c r="D30" s="175">
        <v>-15</v>
      </c>
      <c r="E30" s="174">
        <f>B30*D30</f>
        <v>0</v>
      </c>
      <c r="F30" s="174"/>
      <c r="G30" s="176"/>
    </row>
    <row r="31" spans="1:7">
      <c r="A31" s="177" t="s">
        <v>172</v>
      </c>
      <c r="B31" s="178">
        <v>0</v>
      </c>
      <c r="C31" s="178"/>
      <c r="D31" s="179">
        <v>-5</v>
      </c>
      <c r="E31" s="178">
        <f>B31*D31</f>
        <v>0</v>
      </c>
      <c r="F31" s="178"/>
      <c r="G31" s="180"/>
    </row>
    <row r="32" spans="1:7" ht="23.25">
      <c r="A32" s="261" t="s">
        <v>8</v>
      </c>
      <c r="B32" s="262"/>
      <c r="C32" s="262"/>
      <c r="D32" s="262"/>
      <c r="E32" s="262"/>
      <c r="F32" s="262"/>
      <c r="G32" s="263"/>
    </row>
    <row r="33" spans="1:7">
      <c r="A33" s="181" t="s">
        <v>143</v>
      </c>
      <c r="B33" s="182" t="s">
        <v>14</v>
      </c>
      <c r="C33" s="182" t="s">
        <v>144</v>
      </c>
      <c r="D33" s="182" t="s">
        <v>4</v>
      </c>
      <c r="E33" s="182" t="s">
        <v>145</v>
      </c>
      <c r="F33" s="182" t="s">
        <v>17</v>
      </c>
      <c r="G33" s="183" t="s">
        <v>15</v>
      </c>
    </row>
    <row r="34" spans="1:7">
      <c r="A34" s="184" t="s">
        <v>173</v>
      </c>
      <c r="B34" s="185">
        <v>0.95</v>
      </c>
      <c r="C34" s="185">
        <v>1</v>
      </c>
      <c r="D34" s="185">
        <v>15</v>
      </c>
      <c r="E34" s="185">
        <f t="shared" ref="E34:E39" si="4">B34*C34*D34</f>
        <v>14.25</v>
      </c>
      <c r="F34" s="185"/>
      <c r="G34" s="213" t="s">
        <v>174</v>
      </c>
    </row>
    <row r="35" spans="1:7">
      <c r="A35" s="187" t="s">
        <v>175</v>
      </c>
      <c r="B35" s="188">
        <v>0.9</v>
      </c>
      <c r="C35" s="188">
        <v>1</v>
      </c>
      <c r="D35" s="188">
        <v>20</v>
      </c>
      <c r="E35" s="188">
        <f t="shared" si="4"/>
        <v>18</v>
      </c>
      <c r="F35" s="188"/>
      <c r="G35" s="189" t="s">
        <v>176</v>
      </c>
    </row>
    <row r="36" spans="1:7">
      <c r="A36" s="184" t="s">
        <v>177</v>
      </c>
      <c r="B36" s="185">
        <v>0.8</v>
      </c>
      <c r="C36" s="185">
        <v>1</v>
      </c>
      <c r="D36" s="185">
        <v>15</v>
      </c>
      <c r="E36" s="185">
        <f t="shared" si="4"/>
        <v>12</v>
      </c>
      <c r="F36" s="185"/>
      <c r="G36" s="186" t="s">
        <v>178</v>
      </c>
    </row>
    <row r="37" spans="1:7">
      <c r="A37" s="187" t="s">
        <v>179</v>
      </c>
      <c r="B37" s="188">
        <v>0.8</v>
      </c>
      <c r="C37" s="188">
        <v>1</v>
      </c>
      <c r="D37" s="188">
        <v>20</v>
      </c>
      <c r="E37" s="188">
        <f t="shared" si="4"/>
        <v>16</v>
      </c>
      <c r="F37" s="188"/>
      <c r="G37" s="189" t="s">
        <v>180</v>
      </c>
    </row>
    <row r="38" spans="1:7" ht="137.25">
      <c r="A38" s="184" t="s">
        <v>181</v>
      </c>
      <c r="B38" s="185">
        <v>0.5</v>
      </c>
      <c r="C38" s="185">
        <v>1</v>
      </c>
      <c r="D38" s="185">
        <v>15</v>
      </c>
      <c r="E38" s="185">
        <f t="shared" si="4"/>
        <v>7.5</v>
      </c>
      <c r="F38" s="185"/>
      <c r="G38" s="213" t="s">
        <v>182</v>
      </c>
    </row>
    <row r="39" spans="1:7">
      <c r="A39" s="187" t="s">
        <v>183</v>
      </c>
      <c r="B39" s="188">
        <v>1</v>
      </c>
      <c r="C39" s="188">
        <v>0.75</v>
      </c>
      <c r="D39" s="188">
        <v>15</v>
      </c>
      <c r="E39" s="188">
        <f t="shared" si="4"/>
        <v>11.25</v>
      </c>
      <c r="F39" s="188"/>
      <c r="G39" s="189" t="s">
        <v>37</v>
      </c>
    </row>
    <row r="40" spans="1:7">
      <c r="A40" s="190" t="s">
        <v>156</v>
      </c>
      <c r="B40" s="191"/>
      <c r="C40" s="191"/>
      <c r="D40" s="191">
        <f>SUM(D34:D39)</f>
        <v>100</v>
      </c>
      <c r="E40" s="192">
        <f>(SUM(E34:E39) +E42+E43+E44)/D40</f>
        <v>0.69</v>
      </c>
      <c r="F40" s="192"/>
      <c r="G40" s="193"/>
    </row>
    <row r="41" spans="1:7">
      <c r="A41" s="194" t="s">
        <v>157</v>
      </c>
      <c r="B41" s="195" t="s">
        <v>14</v>
      </c>
      <c r="C41" s="195"/>
      <c r="D41" s="195" t="s">
        <v>4</v>
      </c>
      <c r="E41" s="196" t="s">
        <v>145</v>
      </c>
      <c r="F41" s="196"/>
      <c r="G41" s="197" t="s">
        <v>15</v>
      </c>
    </row>
    <row r="42" spans="1:7">
      <c r="A42" s="198" t="s">
        <v>158</v>
      </c>
      <c r="B42" s="199">
        <v>0.5</v>
      </c>
      <c r="C42" s="199"/>
      <c r="D42" s="200">
        <v>-10</v>
      </c>
      <c r="E42" s="199">
        <f>B42*D42</f>
        <v>-5</v>
      </c>
      <c r="F42" s="199"/>
      <c r="G42" s="201" t="s">
        <v>184</v>
      </c>
    </row>
    <row r="43" spans="1:7">
      <c r="A43" s="202" t="s">
        <v>185</v>
      </c>
      <c r="B43" s="203">
        <v>0</v>
      </c>
      <c r="C43" s="203"/>
      <c r="D43" s="204">
        <v>-15</v>
      </c>
      <c r="E43" s="203">
        <f>B43*D43</f>
        <v>0</v>
      </c>
      <c r="F43" s="203"/>
      <c r="G43" s="205"/>
    </row>
    <row r="44" spans="1:7">
      <c r="A44" s="206" t="s">
        <v>172</v>
      </c>
      <c r="B44" s="207">
        <v>1</v>
      </c>
      <c r="C44" s="207"/>
      <c r="D44" s="208">
        <v>-5</v>
      </c>
      <c r="E44" s="207">
        <f>B44*D44</f>
        <v>-5</v>
      </c>
      <c r="F44" s="207"/>
      <c r="G44" s="218" t="s">
        <v>186</v>
      </c>
    </row>
  </sheetData>
  <mergeCells count="5">
    <mergeCell ref="A2:G2"/>
    <mergeCell ref="A32:G32"/>
    <mergeCell ref="A6:G6"/>
    <mergeCell ref="B15:C15"/>
    <mergeCell ref="A19:G19"/>
  </mergeCells>
  <dataValidations count="3">
    <dataValidation type="decimal" allowBlank="1" showInputMessage="1" showErrorMessage="1" sqref="E18:F18 B29:B31 B17:B18 B34:B39 B42:B44 B8:B15 B21:B26" xr:uid="{CC44C972-8B8F-4678-BAEB-D51FFB0200E2}">
      <formula1>0</formula1>
      <formula2>1</formula2>
    </dataValidation>
    <dataValidation type="list" allowBlank="1" showInputMessage="1" showErrorMessage="1" sqref="C17 C8:C14 C34:C39" xr:uid="{DCFB5783-098F-4837-84E1-A329359B138C}">
      <formula1>"0,0.25,0.50,0.75,1"</formula1>
    </dataValidation>
    <dataValidation type="whole" allowBlank="1" showInputMessage="1" showErrorMessage="1" sqref="E43:F43 E30:F30"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2024-05-07T01:13:38Z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